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3" activeTab="8"/>
  </bookViews>
  <sheets>
    <sheet name="příjmy+výdaje" sheetId="1" r:id="rId1"/>
    <sheet name="SF,FZŠ" sheetId="2" r:id="rId2"/>
    <sheet name="Fobnovy" sheetId="3" r:id="rId3"/>
    <sheet name="zaměst" sheetId="4" r:id="rId4"/>
    <sheet name="platvýd" sheetId="5" r:id="rId5"/>
    <sheet name="hospčin" sheetId="6" r:id="rId6"/>
    <sheet name="dotHMP" sheetId="7" r:id="rId7"/>
    <sheet name="dotSR" sheetId="8" r:id="rId8"/>
    <sheet name="FVkap04" sheetId="9" r:id="rId9"/>
    <sheet name="FVkap05" sheetId="10" r:id="rId10"/>
    <sheet name="FVkap06" sheetId="11" r:id="rId11"/>
  </sheets>
  <definedNames/>
  <calcPr fullCalcOnLoad="1"/>
</workbook>
</file>

<file path=xl/sharedStrings.xml><?xml version="1.0" encoding="utf-8"?>
<sst xmlns="http://schemas.openxmlformats.org/spreadsheetml/2006/main" count="496" uniqueCount="369">
  <si>
    <t>schválený rozpočet</t>
  </si>
  <si>
    <t>upravený rozpočet</t>
  </si>
  <si>
    <r>
      <t xml:space="preserve">Výdaje </t>
    </r>
    <r>
      <rPr>
        <b/>
        <sz val="12"/>
        <rFont val="Arial CE"/>
        <family val="2"/>
      </rPr>
      <t>(v tis. Kč)</t>
    </r>
  </si>
  <si>
    <r>
      <t xml:space="preserve">Příjmy </t>
    </r>
    <r>
      <rPr>
        <b/>
        <sz val="12"/>
        <rFont val="Arial CE"/>
        <family val="2"/>
      </rPr>
      <t>(v tis. Kč)</t>
    </r>
  </si>
  <si>
    <t xml:space="preserve">Správní poplatky </t>
  </si>
  <si>
    <t>Daňové příjmy</t>
  </si>
  <si>
    <t>Příjmy z úroků</t>
  </si>
  <si>
    <t>Ostatní nedaňové příjmy</t>
  </si>
  <si>
    <t>Nedaňové příjmy</t>
  </si>
  <si>
    <t>VLASTNÍ PŘÍJMY</t>
  </si>
  <si>
    <t>Tvorba:</t>
  </si>
  <si>
    <t xml:space="preserve">Úroky                                                                            </t>
  </si>
  <si>
    <t>CELKEM</t>
  </si>
  <si>
    <t>Čerpání:</t>
  </si>
  <si>
    <t>Příspěvek na sport, kulturu a rekreaci</t>
  </si>
  <si>
    <t>Dary k výročí</t>
  </si>
  <si>
    <t>Osobní konto do mzdy</t>
  </si>
  <si>
    <t xml:space="preserve">Úroky </t>
  </si>
  <si>
    <t xml:space="preserve">CELKEM                   </t>
  </si>
  <si>
    <t xml:space="preserve">Poplatky za vedení účtu                                               </t>
  </si>
  <si>
    <t xml:space="preserve">CELKEM                                                               </t>
  </si>
  <si>
    <t xml:space="preserve">Doprava                                  </t>
  </si>
  <si>
    <t xml:space="preserve">Školství                        </t>
  </si>
  <si>
    <t xml:space="preserve">Školství               </t>
  </si>
  <si>
    <t xml:space="preserve"> </t>
  </si>
  <si>
    <t xml:space="preserve">                         </t>
  </si>
  <si>
    <t>Městská infrastruktura</t>
  </si>
  <si>
    <t>Bezpečnost</t>
  </si>
  <si>
    <t>Hospodářství</t>
  </si>
  <si>
    <t>Vnitřní správa</t>
  </si>
  <si>
    <t>Pokladní správa</t>
  </si>
  <si>
    <t>Rozvoj obce</t>
  </si>
  <si>
    <t>Přijaté sankční platby</t>
  </si>
  <si>
    <t>FINANCOVÁNÍ</t>
  </si>
  <si>
    <t>X</t>
  </si>
  <si>
    <t>Městská část Praha 17</t>
  </si>
  <si>
    <t xml:space="preserve">    </t>
  </si>
  <si>
    <t xml:space="preserve">FV - finanční vypořádání </t>
  </si>
  <si>
    <t>BĚŽNÉ VÝDAJE</t>
  </si>
  <si>
    <t>KAPITÁLOVÉ VÝDAJE</t>
  </si>
  <si>
    <t>použití fin. prostředků vytvořených v minulých letech                                 ř.1</t>
  </si>
  <si>
    <t>rezerva finančních prostředků            ř.2</t>
  </si>
  <si>
    <r>
      <t xml:space="preserve">změna stavu krát.prostředků (rozdíl)  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ř.3</t>
    </r>
  </si>
  <si>
    <t xml:space="preserve">Poplatky za vedení účtu </t>
  </si>
  <si>
    <t>Poplatek za lázeňs. nebo rekreač. pobyt</t>
  </si>
  <si>
    <t>Poplatek ze psů</t>
  </si>
  <si>
    <t>Poplatek za užívání veř. prostranství</t>
  </si>
  <si>
    <t>Poplatek ze vstupného</t>
  </si>
  <si>
    <t>Poplatek z ubytovací kapacity</t>
  </si>
  <si>
    <t xml:space="preserve">                        </t>
  </si>
  <si>
    <t>Přijaté vratky transferů (FV za úřad)</t>
  </si>
  <si>
    <t>Tabulka č. 3</t>
  </si>
  <si>
    <t>Tabulka č. 1</t>
  </si>
  <si>
    <t>Tabulka č. 2</t>
  </si>
  <si>
    <t xml:space="preserve">Příděl </t>
  </si>
  <si>
    <t>Příjmy z poskytování služeb</t>
  </si>
  <si>
    <t xml:space="preserve">% čerpání k RU </t>
  </si>
  <si>
    <t xml:space="preserve">% plnění  k RU  </t>
  </si>
  <si>
    <t>RU - rozpočet upravený</t>
  </si>
  <si>
    <t>Doprava</t>
  </si>
  <si>
    <t>Neinvestiční přijaté transfery ze SR</t>
  </si>
  <si>
    <t>Ost.neinvestiční přijaté transfery ze SR</t>
  </si>
  <si>
    <t>Neinvestiční přijaté transfery od obcí</t>
  </si>
  <si>
    <t>SR - státní rozpočet</t>
  </si>
  <si>
    <t>Neinv.přijaté transf. z všeob.pokl.správy</t>
  </si>
  <si>
    <t>Ost.neinv.přijaté transfery od rozpočtů</t>
  </si>
  <si>
    <t>účelový znak (pro účetní evidenci):  810</t>
  </si>
  <si>
    <t>Tabulka č. 4</t>
  </si>
  <si>
    <t>(přepočtené osoby)</t>
  </si>
  <si>
    <t>% plnění</t>
  </si>
  <si>
    <t>Rozpočtové  kapitoly</t>
  </si>
  <si>
    <t>06 - Kultura</t>
  </si>
  <si>
    <t>07 - Bezpečnost</t>
  </si>
  <si>
    <t>09 - Vnitřní správa</t>
  </si>
  <si>
    <t xml:space="preserve">CELKEM </t>
  </si>
  <si>
    <t>Příspěvkové organizace</t>
  </si>
  <si>
    <t>Městská část CELKEM</t>
  </si>
  <si>
    <t xml:space="preserve">                               Prostředky na platy (v tis. Kč)</t>
  </si>
  <si>
    <t>index</t>
  </si>
  <si>
    <t>08 - Hospodářství</t>
  </si>
  <si>
    <t xml:space="preserve">CELKEM              </t>
  </si>
  <si>
    <t xml:space="preserve">CELKEM           </t>
  </si>
  <si>
    <t>z toho:</t>
  </si>
  <si>
    <t>nájemné z pozemků</t>
  </si>
  <si>
    <t>úroky z bankovních účtů</t>
  </si>
  <si>
    <t>mzdové náklady vč. zákonných odvodů</t>
  </si>
  <si>
    <t>v Kč</t>
  </si>
  <si>
    <t>ORJ</t>
  </si>
  <si>
    <t>účel dotace - název akce</t>
  </si>
  <si>
    <t>poskytnuto</t>
  </si>
  <si>
    <t xml:space="preserve">poskytnuto dle </t>
  </si>
  <si>
    <t xml:space="preserve">vyčerpáno </t>
  </si>
  <si>
    <t>%</t>
  </si>
  <si>
    <t>dle usnesení</t>
  </si>
  <si>
    <t>plateb.kalen.</t>
  </si>
  <si>
    <t>čerpání</t>
  </si>
  <si>
    <t>/u inv.akcí/</t>
  </si>
  <si>
    <t>Tabulka č. 8</t>
  </si>
  <si>
    <t>typ dotace</t>
  </si>
  <si>
    <t>Tabulka č. 3A</t>
  </si>
  <si>
    <t>zřízen: Zastupitelstvem městské části Praha 17 dne 22.3.2006 - usnesení č. 31</t>
  </si>
  <si>
    <t>účelový znak (pro účetní evidenci):  210</t>
  </si>
  <si>
    <t>Tvorba celkem</t>
  </si>
  <si>
    <t>Čerpání celkem</t>
  </si>
  <si>
    <t>Centrum soc.zdr.služeb</t>
  </si>
  <si>
    <t>Příspěvkové org.</t>
  </si>
  <si>
    <t xml:space="preserve">Sociální fond  </t>
  </si>
  <si>
    <t>Kč</t>
  </si>
  <si>
    <t xml:space="preserve">Fond obnovy majetku městské části Praha 17 </t>
  </si>
  <si>
    <t xml:space="preserve">     činnosti</t>
  </si>
  <si>
    <r>
      <t xml:space="preserve">zaměstnanci  HČ              </t>
    </r>
    <r>
      <rPr>
        <b/>
        <i/>
        <sz val="10"/>
        <rFont val="Arial CE"/>
        <family val="2"/>
      </rPr>
      <t>X)</t>
    </r>
  </si>
  <si>
    <r>
      <t xml:space="preserve"> X) </t>
    </r>
    <r>
      <rPr>
        <sz val="10"/>
        <rFont val="Arial CE"/>
        <family val="2"/>
      </rPr>
      <t>zaměstnanci kapitoly 09 - Vnitřní správa, kteří se podílejí svojí pracovní činností na hospodářské</t>
    </r>
  </si>
  <si>
    <t>Celkem</t>
  </si>
  <si>
    <t xml:space="preserve">   Tabulka č. 6</t>
  </si>
  <si>
    <t>Celkem vč.zaměstnanců HČ</t>
  </si>
  <si>
    <t>Sociální oblast a zdravotnictví</t>
  </si>
  <si>
    <t>Fond pro podporu základních škol</t>
  </si>
  <si>
    <t>účelový znak (pro účetní evidenci):  211</t>
  </si>
  <si>
    <t>zřízen: Zastupitelstvem městské části Praha 17 dne 18.3.2009 - usnesení č. 18.3</t>
  </si>
  <si>
    <t>Ostatní platby za provedené práce (v tis. Kč)</t>
  </si>
  <si>
    <t xml:space="preserve">usnesení </t>
  </si>
  <si>
    <t>Přijaté dary a přijatá pojistná plnění</t>
  </si>
  <si>
    <t>PŘÍJMY CELKEM</t>
  </si>
  <si>
    <t>VÝDAJE CELKEM</t>
  </si>
  <si>
    <t>KAPITÁLOVÉ PŘÍJMY</t>
  </si>
  <si>
    <t xml:space="preserve">DOTACE </t>
  </si>
  <si>
    <t>FINANCOVÁNÍ CELKEM</t>
  </si>
  <si>
    <t xml:space="preserve">               Tabulka č. 5</t>
  </si>
  <si>
    <t>Nízkoprahové zařízení</t>
  </si>
  <si>
    <t>AT poradna s AT linkou</t>
  </si>
  <si>
    <t>Centrum sociálně zdravotních služeb</t>
  </si>
  <si>
    <r>
      <t>05-Sociální oblast</t>
    </r>
    <r>
      <rPr>
        <sz val="8"/>
        <rFont val="Arial CE"/>
        <family val="0"/>
      </rPr>
      <t>-z toho:</t>
    </r>
  </si>
  <si>
    <t>Splátky půjčených prostř.od obyvatelstva</t>
  </si>
  <si>
    <t>Splátky půjček</t>
  </si>
  <si>
    <r>
      <t xml:space="preserve">06 - Kultura - </t>
    </r>
    <r>
      <rPr>
        <sz val="8"/>
        <rFont val="Arial CE"/>
        <family val="0"/>
      </rPr>
      <t>z toho:</t>
    </r>
  </si>
  <si>
    <r>
      <t xml:space="preserve">05 - Sociální oblast </t>
    </r>
    <r>
      <rPr>
        <sz val="8"/>
        <rFont val="Arial CE"/>
        <family val="0"/>
      </rPr>
      <t>- z toho:</t>
    </r>
  </si>
  <si>
    <t>KC Průhon</t>
  </si>
  <si>
    <t>Knihovna</t>
  </si>
  <si>
    <t>úroky z vkladového účtu</t>
  </si>
  <si>
    <t>Poč. stav k 1. 1. 2014</t>
  </si>
  <si>
    <t>skutečnost</t>
  </si>
  <si>
    <t>plán</t>
  </si>
  <si>
    <t>plnění</t>
  </si>
  <si>
    <t>v %</t>
  </si>
  <si>
    <t xml:space="preserve">    Výnosy a tržby (v tis. Kč)</t>
  </si>
  <si>
    <t xml:space="preserve">nájemné z bytů                                                  </t>
  </si>
  <si>
    <t>nájemné z nebytových prostorů</t>
  </si>
  <si>
    <t xml:space="preserve">nájemné ostatní </t>
  </si>
  <si>
    <t>tržby z prodeje obecního majetku</t>
  </si>
  <si>
    <t xml:space="preserve">ostatní výnosy </t>
  </si>
  <si>
    <t xml:space="preserve">   Náklady (v tis. Kč)</t>
  </si>
  <si>
    <t xml:space="preserve">z toho: </t>
  </si>
  <si>
    <t>materiálové náklady</t>
  </si>
  <si>
    <t>opravy a údržba</t>
  </si>
  <si>
    <t>provozní služby</t>
  </si>
  <si>
    <t>ostatní služby</t>
  </si>
  <si>
    <t>právní služby</t>
  </si>
  <si>
    <t>odměna správní firmě</t>
  </si>
  <si>
    <t xml:space="preserve">daň z převodu nemovitostí                                </t>
  </si>
  <si>
    <r>
      <t>ostatní náklady (</t>
    </r>
    <r>
      <rPr>
        <sz val="8"/>
        <rFont val="Arial CE"/>
        <family val="0"/>
      </rPr>
      <t>opravy účetnictví z minulých let)</t>
    </r>
  </si>
  <si>
    <t>Hospodářský výsledek (+zisk  -ztráta)</t>
  </si>
  <si>
    <t>Příspěvek na stravenky vč. 12/2013</t>
  </si>
  <si>
    <t>Penzijní připojištění  vč. 12/2013</t>
  </si>
  <si>
    <t>index 14/13</t>
  </si>
  <si>
    <t xml:space="preserve">                        vč. peněžních fondů oproti stavu k 1.1. 2014</t>
  </si>
  <si>
    <t>index 14/13  (%)</t>
  </si>
  <si>
    <t>schválený limit 2014</t>
  </si>
  <si>
    <t>upravený limit 2014</t>
  </si>
  <si>
    <t xml:space="preserve"> 14/13 (%)</t>
  </si>
  <si>
    <t>Zrušené místní poplatky</t>
  </si>
  <si>
    <t>Daň z nemovitých věcí</t>
  </si>
  <si>
    <t>14/13</t>
  </si>
  <si>
    <t>(bez akcí financovaných v rámci OPPA a OPPK)</t>
  </si>
  <si>
    <t>na projekty specifické primární prevence</t>
  </si>
  <si>
    <t>Z. 37/22 dne 27.3.14</t>
  </si>
  <si>
    <t>na prevenci kriminality</t>
  </si>
  <si>
    <t>Z. 37/27 dne 27.3.14</t>
  </si>
  <si>
    <t>na financování sociálních služeb</t>
  </si>
  <si>
    <t>Z. 37/26 dne 27.3.14</t>
  </si>
  <si>
    <t>na integraci žáků</t>
  </si>
  <si>
    <t>Z. 38/19 dne 24.4.14</t>
  </si>
  <si>
    <t>na přípravu a zkoušky zvl.odb.způsobilosti</t>
  </si>
  <si>
    <t>Z. 38/1   dne 24.4.14</t>
  </si>
  <si>
    <t>na posílení mzdových prostř. ve školství</t>
  </si>
  <si>
    <t>Z. 39/37 dne 29.5.14</t>
  </si>
  <si>
    <t>na aktivity v oblasti sociálních služeb</t>
  </si>
  <si>
    <t>Z. 39/45 dne 29.5.14</t>
  </si>
  <si>
    <t>na volby do Evropského parlamentu</t>
  </si>
  <si>
    <t>na cvičení pro seniory</t>
  </si>
  <si>
    <t>Z. 39/43 dne 29.5.14</t>
  </si>
  <si>
    <t>Z. 40/10 dne 19.6.14</t>
  </si>
  <si>
    <t>na výkon pěstounské péče</t>
  </si>
  <si>
    <t>na sociálně právní ochranu dětí</t>
  </si>
  <si>
    <t>INVESTIČNÍ</t>
  </si>
  <si>
    <t>NEINVESTIČNÍ</t>
  </si>
  <si>
    <t>dotace</t>
  </si>
  <si>
    <t>z rozpočtu</t>
  </si>
  <si>
    <t>HMP</t>
  </si>
  <si>
    <t>Z. 35/9   dne 27.2.14</t>
  </si>
  <si>
    <t xml:space="preserve">   Tabulka č. 7</t>
  </si>
  <si>
    <t>na nákup knižního fondu do knihovny</t>
  </si>
  <si>
    <t>Neinvestiční přijaté transfery od krajů</t>
  </si>
  <si>
    <t>Vitamíny, vakcíny</t>
  </si>
  <si>
    <t>Návratné půjčky</t>
  </si>
  <si>
    <t>Převod z účtu se zvýhodněnou roční úrokovou sazbou</t>
  </si>
  <si>
    <t>Účelové dotace pro základní školy na obnovu odborných pracoven</t>
  </si>
  <si>
    <t>Poplatky za vedení účtu</t>
  </si>
  <si>
    <t>Počáteční stav k 1.1. 2014</t>
  </si>
  <si>
    <t xml:space="preserve">Převod z rozpočtu do fondu: </t>
  </si>
  <si>
    <t>Úroky</t>
  </si>
  <si>
    <t>Převod do rozpočtu na financování akcí dle skutečné potřeby:</t>
  </si>
  <si>
    <t xml:space="preserve">ostatní náklady </t>
  </si>
  <si>
    <t xml:space="preserve">Kultura a sport </t>
  </si>
  <si>
    <t>Převod do Fondu pro podporu základních škol</t>
  </si>
  <si>
    <t>Navýšení příjmů (zdrojem fond obnovy majetku m. č.)</t>
  </si>
  <si>
    <t>Účelové dotace pro základní školy na podporu jazykového vzdělávání</t>
  </si>
  <si>
    <t>na protidrogovou politiku na místní úrovni</t>
  </si>
  <si>
    <t>Z. 40/44 dne 19.6.14</t>
  </si>
  <si>
    <t>Z. 41/68 dne 11.9.14</t>
  </si>
  <si>
    <t>Z. 41/5   dne 11.9.14</t>
  </si>
  <si>
    <t>Hasičská zbrojnice Praha 17-podkr.část</t>
  </si>
  <si>
    <t>Z. 41/15 dne 11.9.14</t>
  </si>
  <si>
    <t>PŘEVODY Z HOSPODÁŘSKÉ ČINNOSTI</t>
  </si>
  <si>
    <t>MŠ Socháňova - rek.varny, nová třída</t>
  </si>
  <si>
    <t>řádek č. 3  -   na daném řádku se promítá pokles finančních prostředků na bankovních účtech</t>
  </si>
  <si>
    <t>ROZDÍL PŘÍJMŮ A VÝDAJŮ</t>
  </si>
  <si>
    <t>Investiční přijaté transfery od krajů</t>
  </si>
  <si>
    <t>Investiční přijaté transfery od obcí</t>
  </si>
  <si>
    <t>Žufanova 1093-95-modernizace 3 výtahů</t>
  </si>
  <si>
    <t>Čistovická 252-rek. objektu</t>
  </si>
  <si>
    <t xml:space="preserve">Vondroušova 1195-98-modernizace 4 výtahů </t>
  </si>
  <si>
    <t>Žufanova 1112-14-zřízení elektrické požární signalizace pro polikliniku</t>
  </si>
  <si>
    <t>Nákup pozemku pro výstavbu garáží (ul. Mrkvičkova)</t>
  </si>
  <si>
    <t>Zabezpečení prostor pod lodžiemi domů</t>
  </si>
  <si>
    <t xml:space="preserve">Rekonstrukce volných bytů </t>
  </si>
  <si>
    <t>Hřiště Řepík-zastínění pískoviště</t>
  </si>
  <si>
    <t>MŠ Socháňova-zateplení objektu, rek. varny, zřízení 1 třídy</t>
  </si>
  <si>
    <t>MŠ Laudova-objekt Brunnerova-rekonstrukce varny</t>
  </si>
  <si>
    <t>ZŠ genpor. Fr. Peřiny-objekt Laudova-rekonstrukce topení</t>
  </si>
  <si>
    <t>Sportovní centrum Na Chobotě-přípravné práce k výstavbě</t>
  </si>
  <si>
    <t>Dům s pečovatelskou službou v Praze-studie</t>
  </si>
  <si>
    <t xml:space="preserve">Místní hřbitov-oprava zdí oplocení </t>
  </si>
  <si>
    <t>Místní hřbitov-výstavba kolumbárních okének</t>
  </si>
  <si>
    <t>ZŠ J. Wericha-účelová dotace na opravu prostředí informační technologie</t>
  </si>
  <si>
    <t>KC Průhon-rekonstrukce objektu</t>
  </si>
  <si>
    <t>skutečnost 2014</t>
  </si>
  <si>
    <t>skutečnost 2013</t>
  </si>
  <si>
    <r>
      <t xml:space="preserve">Komentář k vykazovanému </t>
    </r>
    <r>
      <rPr>
        <b/>
        <u val="single"/>
        <sz val="12"/>
        <rFont val="Arial CE"/>
        <family val="2"/>
      </rPr>
      <t xml:space="preserve">skutečnému plnění </t>
    </r>
    <r>
      <rPr>
        <u val="single"/>
        <sz val="12"/>
        <rFont val="Arial CE"/>
        <family val="2"/>
      </rPr>
      <t>třídy 8 - financování k 31. 12. 2014</t>
    </r>
  </si>
  <si>
    <t>index 14/13 (v %) - porovnání skutečného čerpání rozpočtu za rok 2014 s rokem 2013</t>
  </si>
  <si>
    <t>index 14/13 (v %)  - porovnání skutečného plnění rozpočtu za rok 2014 s rokem 2013</t>
  </si>
  <si>
    <t>Neinvestiční přijaté transfery ze st.fondů</t>
  </si>
  <si>
    <t>Investiční přijaté transfery ze st.fondů</t>
  </si>
  <si>
    <t>Ost.investiční přijaté transfery ze SR</t>
  </si>
  <si>
    <t>Stav finančních prostředků v účelových fondech k 31 12. 2014</t>
  </si>
  <si>
    <t>Přehled účelových dotací z rozpočtu HMP za rok 2014 včetně jejich čerpání</t>
  </si>
  <si>
    <t>MŠ Socháňova - ZHMP č. 41/26 ze dne 11. 9. 2014 schválilo změnu účelu poskytnuté dotace - z názvu akce bylo vypuštěno slovo zateplení</t>
  </si>
  <si>
    <t>na provoz jednotek sboru dobr. hasičů</t>
  </si>
  <si>
    <t>Hospodářská činnost k 31. 12. 2014</t>
  </si>
  <si>
    <t>k 31.12</t>
  </si>
  <si>
    <t>Zůstatek na bank.účtech HČ k 31.12. v Kč</t>
  </si>
  <si>
    <t>předpis daňové povinnosti</t>
  </si>
  <si>
    <t>k 31.12.2014</t>
  </si>
  <si>
    <t>na volby do zastupitelstva</t>
  </si>
  <si>
    <t>na poskytování sociálních služeb</t>
  </si>
  <si>
    <t xml:space="preserve">             příjemce: Centrum soc. zdr. služeb</t>
  </si>
  <si>
    <t>Plnění počtu zaměstnanců za rok 2014</t>
  </si>
  <si>
    <t>skuteč. 2014</t>
  </si>
  <si>
    <t>skuteč.     2013</t>
  </si>
  <si>
    <t>Čerpání platových prostředků za rok 2014</t>
  </si>
  <si>
    <t>skuteč. 2013</t>
  </si>
  <si>
    <t>Socháňova 1221-dodávka a instalace poměřových měřidel</t>
  </si>
  <si>
    <t>Skatepark-přístřešek pro návštěvníky</t>
  </si>
  <si>
    <t>Opravy vozovek, chodníků, instalace baliset</t>
  </si>
  <si>
    <t>Místní hřbitov-nákup elektrocentrály</t>
  </si>
  <si>
    <t>Výpočetní technika</t>
  </si>
  <si>
    <t>Stav účtu dle účetní evidence</t>
  </si>
  <si>
    <t>Přesun z účtu se zvýhodněnou roční úrokovou sazbou</t>
  </si>
  <si>
    <t xml:space="preserve">Stav účtu dle účetní evidence </t>
  </si>
  <si>
    <t xml:space="preserve">Stav účtu dle účetní evidence                                         </t>
  </si>
  <si>
    <t>Rozdíl (tvorba - čerpání)</t>
  </si>
  <si>
    <t>Objekt Tesko Zličín-odstranění křovin, technologický postup pro odstranění stavby</t>
  </si>
  <si>
    <t>Čistovická 241-rek. objektu - dofinancování z roku 2013</t>
  </si>
  <si>
    <t>Socháňova 1221-nové ordinace pro lékaře - dofinancování z roku 2013</t>
  </si>
  <si>
    <t>Bendova 1121-zateplení objektu - zpracování proj.dokumentace</t>
  </si>
  <si>
    <t>Psychosomatické centrum pro rodinu a dítě - studie</t>
  </si>
  <si>
    <t>Zpracování žádostí o dotace z EU, odměny při získání dotací z EU</t>
  </si>
  <si>
    <t xml:space="preserve">Kontejnerová stání v k. ú. Řepy-zpracování proj. dokumentace </t>
  </si>
  <si>
    <t>Kontejnerové stání v ul Galandova-dokončení z roku 2013</t>
  </si>
  <si>
    <t>Dětská hřiště-nové herní prvky, opravy na hřištích</t>
  </si>
  <si>
    <r>
      <t xml:space="preserve">Dětská hřiště-rek.- financování z rozpočtu m.č. </t>
    </r>
    <r>
      <rPr>
        <sz val="8"/>
        <rFont val="Arial CE"/>
        <family val="0"/>
      </rPr>
      <t>(projekt v rámci OPPK)</t>
    </r>
  </si>
  <si>
    <t>Revitalizace ploch na území m. č. vč. lesoparku</t>
  </si>
  <si>
    <t xml:space="preserve">Ul. U Boroviček - výměna povrchu </t>
  </si>
  <si>
    <t xml:space="preserve">Obytná zóna Na Fialce-rek. - proj.dokumentace k realizaci, dopravní napojení </t>
  </si>
  <si>
    <t>Ul. Doubravínova-proj.dokumentace k realizaci</t>
  </si>
  <si>
    <t>ZŠ genpor. Fr. Peřiny-objekt Laudova-přístavba zázemí sportoviště</t>
  </si>
  <si>
    <t>ZŠ genpor.Fr. Peřiny-objekt Laudova-rekonstrukce školního hřiště</t>
  </si>
  <si>
    <t>Hasičská zbrojnice Praha 17-Řepy-dokončení podkrovní části stavby</t>
  </si>
  <si>
    <t>Sokolovna-přístavba, oprava fasády</t>
  </si>
  <si>
    <t>Sokolovna-volejbalové hřiště-zpracování proj. dokumentace</t>
  </si>
  <si>
    <t>Budova úřadu v ul. Žalanského-rekonstrukce terasy, zateplení budovy</t>
  </si>
  <si>
    <t>Městský kamerový systém - rozšíření o 4 kamery</t>
  </si>
  <si>
    <t xml:space="preserve">                 OPŽP - Operační program Životní prostředí</t>
  </si>
  <si>
    <t xml:space="preserve">                 OPPK - Operační program Praha - Konkurenceschopnost</t>
  </si>
  <si>
    <t xml:space="preserve">Poznámka: </t>
  </si>
  <si>
    <t>rozpočet</t>
  </si>
  <si>
    <t>ZHMP č./ze dne</t>
  </si>
  <si>
    <t>Investiční</t>
  </si>
  <si>
    <t>Neinvestiční</t>
  </si>
  <si>
    <r>
      <t xml:space="preserve">MŠ Socháňova-zatepl.objektu    </t>
    </r>
    <r>
      <rPr>
        <sz val="8"/>
        <rFont val="Arial CE"/>
        <family val="0"/>
      </rPr>
      <t>(projekt OPŽP)</t>
    </r>
  </si>
  <si>
    <r>
      <t xml:space="preserve">Obecní úřad-zatepl.objektu        </t>
    </r>
    <r>
      <rPr>
        <sz val="8"/>
        <rFont val="Arial CE"/>
        <family val="0"/>
      </rPr>
      <t>(projekt OPŽP)</t>
    </r>
  </si>
  <si>
    <r>
      <t xml:space="preserve">KC Průhon-zatepl.objektu          </t>
    </r>
    <r>
      <rPr>
        <sz val="8"/>
        <rFont val="Arial CE"/>
        <family val="0"/>
      </rPr>
      <t>(projekt OPŽP)</t>
    </r>
  </si>
  <si>
    <r>
      <t xml:space="preserve">Dětská hřiště-rek.                     </t>
    </r>
    <r>
      <rPr>
        <sz val="8"/>
        <rFont val="Arial CE"/>
        <family val="0"/>
      </rPr>
      <t>(projekt OPPK)</t>
    </r>
  </si>
  <si>
    <r>
      <t xml:space="preserve">Nové služby e-Governmentu       </t>
    </r>
    <r>
      <rPr>
        <sz val="8"/>
        <rFont val="Arial CE"/>
        <family val="0"/>
      </rPr>
      <t>(projekt OPPK)</t>
    </r>
  </si>
  <si>
    <t>Přehled účelových dotací za rok 2014 včetně jejich čerpání</t>
  </si>
  <si>
    <t xml:space="preserve">                                     (ze státního rozpočtu, projekty OPŽP a OPPK)</t>
  </si>
  <si>
    <t xml:space="preserve">               *)</t>
  </si>
  <si>
    <t xml:space="preserve">                    o financování projektu</t>
  </si>
  <si>
    <t xml:space="preserve">                 *) Zdravé a hravé Řepy II. - rozpočtovaná výše investiční dotace 6 796 831,84 Kč  </t>
  </si>
  <si>
    <t xml:space="preserve">                                                        rozdíl oproti skutečnosti 273 744,89 Kč</t>
  </si>
  <si>
    <t xml:space="preserve">                    stavební práce vysoutěženy za nižší částku než byly tyto práce plánovány při uzavírání smlouvy </t>
  </si>
  <si>
    <r>
      <t xml:space="preserve">Zdravé a hravé Řepy II.-rek.        </t>
    </r>
    <r>
      <rPr>
        <sz val="8"/>
        <rFont val="Arial CE"/>
        <family val="0"/>
      </rPr>
      <t>(projekt OPPK)</t>
    </r>
  </si>
  <si>
    <t>Dotace Solečenství vlastníků bytů Laudova 1018, 1019</t>
  </si>
  <si>
    <t>KC Průhon-elektrotechnické vybavení interieru</t>
  </si>
  <si>
    <t xml:space="preserve">09 - Vnitřní správa     </t>
  </si>
  <si>
    <t>upravený</t>
  </si>
  <si>
    <t>Tabulka č. 9</t>
  </si>
  <si>
    <t>Finanční vypořádání příspěvkových organizací za rok 2014</t>
  </si>
  <si>
    <t>Kapitola 04 - Školství</t>
  </si>
  <si>
    <t>Organizace</t>
  </si>
  <si>
    <t>Hospodářský výsledek HČ</t>
  </si>
  <si>
    <t>Hospodářský výsledek DČ</t>
  </si>
  <si>
    <t xml:space="preserve">Příjmy </t>
  </si>
  <si>
    <t>K rozdělení</t>
  </si>
  <si>
    <t>ztráta</t>
  </si>
  <si>
    <t>zlepšený</t>
  </si>
  <si>
    <t>zisk po</t>
  </si>
  <si>
    <t>z prodeje</t>
  </si>
  <si>
    <t>do fondů</t>
  </si>
  <si>
    <t>fond</t>
  </si>
  <si>
    <t>hosp.výsl.</t>
  </si>
  <si>
    <t>zdanění</t>
  </si>
  <si>
    <t>majetku</t>
  </si>
  <si>
    <t>celkem</t>
  </si>
  <si>
    <t>odměn</t>
  </si>
  <si>
    <t>rezervní</t>
  </si>
  <si>
    <t>ZŠ genpor. F. Peřiny</t>
  </si>
  <si>
    <t>ZŠ J. Wericha</t>
  </si>
  <si>
    <t>ZUŠ Blatiny</t>
  </si>
  <si>
    <t>MŠ Laudova</t>
  </si>
  <si>
    <t>MŠ Bendova</t>
  </si>
  <si>
    <t>MŠ Španielova</t>
  </si>
  <si>
    <t>MŠ Socháňova</t>
  </si>
  <si>
    <t>Poznámka:</t>
  </si>
  <si>
    <t>HČ - hlavní činnost</t>
  </si>
  <si>
    <t>DČ - doplňková činnost</t>
  </si>
  <si>
    <t>Vypracovala:   Novotná - člen komise pro zajištění a přípravu podkladů pro schválení účetní závěrky</t>
  </si>
  <si>
    <t>Vypracovala:          Novotná - člen komise pro zajištění a přípravu podkladů pro schválení účetní závěrky</t>
  </si>
  <si>
    <t>Kapitola 05 - Sociální oblast a zdravotnictví</t>
  </si>
  <si>
    <t>Vypracovala:   Novotná - člen komise pro zahištění a přípravu podkladů pro schválení účetní závěrky</t>
  </si>
  <si>
    <t xml:space="preserve">Kapitola 06 - Kultura a sport </t>
  </si>
  <si>
    <t xml:space="preserve">           Příděly fondům</t>
  </si>
  <si>
    <t>Centrum</t>
  </si>
  <si>
    <t>soc.zdrav.služeb</t>
  </si>
  <si>
    <t xml:space="preserve">          Příděly fondům</t>
  </si>
  <si>
    <t>Kulturní centrum</t>
  </si>
  <si>
    <t>Průhon</t>
  </si>
  <si>
    <t xml:space="preserve">         Příděly fondům</t>
  </si>
  <si>
    <t>*) výsledek hospodaření z vlastní činnosti</t>
  </si>
  <si>
    <t>4 714,22    *)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</si>
</sst>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\ &quot;Kč&quot;"/>
    <numFmt numFmtId="178" formatCode="mmmm\ yy"/>
    <numFmt numFmtId="179" formatCode="0_);\(0\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  <numFmt numFmtId="185" formatCode="[$-405]d\.\ mmmm\ yyyy"/>
    <numFmt numFmtId="186" formatCode="000\ 00"/>
    <numFmt numFmtId="187" formatCode="#,##0.00\ &quot;Kč&quot;"/>
    <numFmt numFmtId="188" formatCode="#,##0.00\ _K_č"/>
  </numFmts>
  <fonts count="62">
    <font>
      <sz val="10"/>
      <name val="Arial CE"/>
      <family val="0"/>
    </font>
    <font>
      <b/>
      <sz val="10"/>
      <name val="Arial CE"/>
      <family val="2"/>
    </font>
    <font>
      <b/>
      <u val="single"/>
      <sz val="2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u val="single"/>
      <sz val="11"/>
      <name val="Arial CE"/>
      <family val="2"/>
    </font>
    <font>
      <sz val="9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2"/>
      <color rgb="FFFF0000"/>
      <name val="Arial CE"/>
      <family val="0"/>
    </font>
    <font>
      <b/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59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0" fillId="33" borderId="13" xfId="0" applyNumberForma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3" fontId="6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10" fillId="33" borderId="15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/>
    </xf>
    <xf numFmtId="176" fontId="6" fillId="0" borderId="26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176" fontId="6" fillId="0" borderId="28" xfId="0" applyNumberFormat="1" applyFont="1" applyBorder="1" applyAlignment="1">
      <alignment horizontal="right"/>
    </xf>
    <xf numFmtId="176" fontId="6" fillId="0" borderId="28" xfId="0" applyNumberFormat="1" applyFont="1" applyFill="1" applyBorder="1" applyAlignment="1">
      <alignment horizontal="right"/>
    </xf>
    <xf numFmtId="176" fontId="6" fillId="0" borderId="29" xfId="0" applyNumberFormat="1" applyFont="1" applyFill="1" applyBorder="1" applyAlignment="1">
      <alignment horizontal="right"/>
    </xf>
    <xf numFmtId="176" fontId="6" fillId="0" borderId="21" xfId="0" applyNumberFormat="1" applyFont="1" applyBorder="1" applyAlignment="1">
      <alignment horizontal="right"/>
    </xf>
    <xf numFmtId="176" fontId="6" fillId="0" borderId="30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34" xfId="0" applyNumberFormat="1" applyFont="1" applyBorder="1" applyAlignment="1">
      <alignment horizontal="right"/>
    </xf>
    <xf numFmtId="176" fontId="6" fillId="0" borderId="35" xfId="0" applyNumberFormat="1" applyFont="1" applyFill="1" applyBorder="1" applyAlignment="1">
      <alignment horizontal="right"/>
    </xf>
    <xf numFmtId="176" fontId="6" fillId="0" borderId="36" xfId="0" applyNumberFormat="1" applyFont="1" applyFill="1" applyBorder="1" applyAlignment="1">
      <alignment horizontal="right"/>
    </xf>
    <xf numFmtId="176" fontId="6" fillId="0" borderId="13" xfId="0" applyNumberFormat="1" applyFont="1" applyFill="1" applyBorder="1" applyAlignment="1">
      <alignment horizontal="right"/>
    </xf>
    <xf numFmtId="176" fontId="6" fillId="0" borderId="37" xfId="0" applyNumberFormat="1" applyFont="1" applyFill="1" applyBorder="1" applyAlignment="1">
      <alignment horizontal="right"/>
    </xf>
    <xf numFmtId="176" fontId="6" fillId="0" borderId="38" xfId="0" applyNumberFormat="1" applyFont="1" applyFill="1" applyBorder="1" applyAlignment="1">
      <alignment horizontal="right"/>
    </xf>
    <xf numFmtId="176" fontId="3" fillId="0" borderId="24" xfId="0" applyNumberFormat="1" applyFont="1" applyFill="1" applyBorder="1" applyAlignment="1">
      <alignment horizontal="right"/>
    </xf>
    <xf numFmtId="176" fontId="3" fillId="0" borderId="24" xfId="0" applyNumberFormat="1" applyFont="1" applyBorder="1" applyAlignment="1">
      <alignment horizontal="right"/>
    </xf>
    <xf numFmtId="176" fontId="6" fillId="0" borderId="39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33" borderId="40" xfId="0" applyFont="1" applyFill="1" applyBorder="1" applyAlignment="1">
      <alignment horizontal="center" wrapText="1"/>
    </xf>
    <xf numFmtId="0" fontId="6" fillId="33" borderId="41" xfId="0" applyFont="1" applyFill="1" applyBorder="1" applyAlignment="1">
      <alignment horizontal="center" wrapText="1"/>
    </xf>
    <xf numFmtId="0" fontId="6" fillId="33" borderId="42" xfId="0" applyFont="1" applyFill="1" applyBorder="1" applyAlignment="1">
      <alignment horizontal="center" wrapText="1"/>
    </xf>
    <xf numFmtId="0" fontId="6" fillId="0" borderId="17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39" xfId="0" applyFont="1" applyBorder="1" applyAlignment="1">
      <alignment/>
    </xf>
    <xf numFmtId="176" fontId="6" fillId="0" borderId="19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176" fontId="6" fillId="0" borderId="26" xfId="0" applyNumberFormat="1" applyFont="1" applyBorder="1" applyAlignment="1">
      <alignment horizontal="center"/>
    </xf>
    <xf numFmtId="0" fontId="6" fillId="0" borderId="46" xfId="0" applyFont="1" applyBorder="1" applyAlignment="1">
      <alignment/>
    </xf>
    <xf numFmtId="0" fontId="3" fillId="0" borderId="40" xfId="0" applyFont="1" applyBorder="1" applyAlignment="1">
      <alignment/>
    </xf>
    <xf numFmtId="0" fontId="6" fillId="0" borderId="47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48" xfId="0" applyNumberFormat="1" applyFont="1" applyBorder="1" applyAlignment="1">
      <alignment horizontal="center"/>
    </xf>
    <xf numFmtId="3" fontId="6" fillId="0" borderId="49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0" fontId="6" fillId="0" borderId="51" xfId="0" applyFont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32" xfId="0" applyFont="1" applyBorder="1" applyAlignment="1">
      <alignment horizontal="center"/>
    </xf>
    <xf numFmtId="3" fontId="1" fillId="0" borderId="49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55" xfId="0" applyBorder="1" applyAlignment="1">
      <alignment/>
    </xf>
    <xf numFmtId="0" fontId="3" fillId="0" borderId="0" xfId="0" applyFont="1" applyAlignment="1" applyProtection="1">
      <alignment/>
      <protection locked="0"/>
    </xf>
    <xf numFmtId="0" fontId="0" fillId="33" borderId="56" xfId="0" applyFont="1" applyFill="1" applyBorder="1" applyAlignment="1">
      <alignment horizontal="center" wrapText="1"/>
    </xf>
    <xf numFmtId="0" fontId="0" fillId="33" borderId="32" xfId="0" applyFont="1" applyFill="1" applyBorder="1" applyAlignment="1">
      <alignment horizontal="center" wrapText="1"/>
    </xf>
    <xf numFmtId="0" fontId="0" fillId="33" borderId="57" xfId="0" applyFont="1" applyFill="1" applyBorder="1" applyAlignment="1">
      <alignment horizontal="center" wrapText="1"/>
    </xf>
    <xf numFmtId="0" fontId="0" fillId="33" borderId="58" xfId="0" applyFont="1" applyFill="1" applyBorder="1" applyAlignment="1">
      <alignment horizontal="center" wrapText="1"/>
    </xf>
    <xf numFmtId="0" fontId="0" fillId="33" borderId="30" xfId="0" applyFont="1" applyFill="1" applyBorder="1" applyAlignment="1">
      <alignment horizontal="center" wrapText="1"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4" fontId="0" fillId="0" borderId="26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/>
      <protection locked="0"/>
    </xf>
    <xf numFmtId="4" fontId="0" fillId="0" borderId="63" xfId="0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/>
      <protection locked="0"/>
    </xf>
    <xf numFmtId="4" fontId="0" fillId="0" borderId="30" xfId="0" applyNumberFormat="1" applyFont="1" applyBorder="1" applyAlignment="1" applyProtection="1">
      <alignment horizontal="right" vertical="center"/>
      <protection locked="0"/>
    </xf>
    <xf numFmtId="0" fontId="0" fillId="0" borderId="44" xfId="0" applyNumberFormat="1" applyFont="1" applyBorder="1" applyAlignment="1" applyProtection="1">
      <alignment horizontal="center" vertical="center"/>
      <protection locked="0"/>
    </xf>
    <xf numFmtId="3" fontId="0" fillId="0" borderId="44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/>
    </xf>
    <xf numFmtId="0" fontId="0" fillId="0" borderId="13" xfId="0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19" xfId="0" applyFont="1" applyBorder="1" applyAlignment="1">
      <alignment/>
    </xf>
    <xf numFmtId="176" fontId="0" fillId="0" borderId="26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6" xfId="0" applyFont="1" applyBorder="1" applyAlignment="1">
      <alignment/>
    </xf>
    <xf numFmtId="176" fontId="1" fillId="0" borderId="34" xfId="0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76" fontId="1" fillId="0" borderId="52" xfId="0" applyNumberFormat="1" applyFont="1" applyFill="1" applyBorder="1" applyAlignment="1">
      <alignment horizontal="right"/>
    </xf>
    <xf numFmtId="0" fontId="1" fillId="33" borderId="65" xfId="0" applyFont="1" applyFill="1" applyBorder="1" applyAlignment="1">
      <alignment/>
    </xf>
    <xf numFmtId="176" fontId="1" fillId="33" borderId="32" xfId="0" applyNumberFormat="1" applyFont="1" applyFill="1" applyBorder="1" applyAlignment="1">
      <alignment horizontal="right"/>
    </xf>
    <xf numFmtId="176" fontId="1" fillId="33" borderId="49" xfId="0" applyNumberFormat="1" applyFont="1" applyFill="1" applyBorder="1" applyAlignment="1">
      <alignment horizontal="right"/>
    </xf>
    <xf numFmtId="176" fontId="1" fillId="33" borderId="50" xfId="0" applyNumberFormat="1" applyFont="1" applyFill="1" applyBorder="1" applyAlignment="1">
      <alignment horizontal="right"/>
    </xf>
    <xf numFmtId="0" fontId="3" fillId="0" borderId="15" xfId="0" applyFont="1" applyBorder="1" applyAlignment="1">
      <alignment/>
    </xf>
    <xf numFmtId="176" fontId="3" fillId="0" borderId="13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3" fillId="33" borderId="0" xfId="0" applyFont="1" applyFill="1" applyAlignment="1" applyProtection="1">
      <alignment/>
      <protection locked="0"/>
    </xf>
    <xf numFmtId="0" fontId="2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3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1" fontId="0" fillId="0" borderId="66" xfId="0" applyNumberFormat="1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wrapText="1" shrinkToFit="1"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0" borderId="5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Border="1" applyAlignment="1">
      <alignment/>
    </xf>
    <xf numFmtId="3" fontId="1" fillId="0" borderId="33" xfId="0" applyNumberFormat="1" applyFont="1" applyBorder="1" applyAlignment="1">
      <alignment/>
    </xf>
    <xf numFmtId="0" fontId="1" fillId="0" borderId="33" xfId="0" applyFont="1" applyBorder="1" applyAlignment="1">
      <alignment/>
    </xf>
    <xf numFmtId="4" fontId="1" fillId="0" borderId="33" xfId="0" applyNumberFormat="1" applyFont="1" applyBorder="1" applyAlignment="1">
      <alignment/>
    </xf>
    <xf numFmtId="0" fontId="10" fillId="0" borderId="64" xfId="0" applyFont="1" applyBorder="1" applyAlignment="1">
      <alignment/>
    </xf>
    <xf numFmtId="176" fontId="20" fillId="0" borderId="23" xfId="0" applyNumberFormat="1" applyFont="1" applyBorder="1" applyAlignment="1">
      <alignment horizontal="right"/>
    </xf>
    <xf numFmtId="176" fontId="20" fillId="0" borderId="41" xfId="0" applyNumberFormat="1" applyFont="1" applyBorder="1" applyAlignment="1">
      <alignment horizontal="right"/>
    </xf>
    <xf numFmtId="176" fontId="20" fillId="0" borderId="28" xfId="0" applyNumberFormat="1" applyFont="1" applyBorder="1" applyAlignment="1">
      <alignment horizontal="right"/>
    </xf>
    <xf numFmtId="176" fontId="20" fillId="0" borderId="67" xfId="0" applyNumberFormat="1" applyFont="1" applyBorder="1" applyAlignment="1">
      <alignment horizontal="right"/>
    </xf>
    <xf numFmtId="0" fontId="4" fillId="0" borderId="56" xfId="0" applyFont="1" applyBorder="1" applyAlignment="1">
      <alignment/>
    </xf>
    <xf numFmtId="176" fontId="13" fillId="0" borderId="32" xfId="0" applyNumberFormat="1" applyFont="1" applyBorder="1" applyAlignment="1">
      <alignment horizontal="right"/>
    </xf>
    <xf numFmtId="176" fontId="13" fillId="0" borderId="49" xfId="0" applyNumberFormat="1" applyFont="1" applyBorder="1" applyAlignment="1">
      <alignment horizontal="right"/>
    </xf>
    <xf numFmtId="176" fontId="13" fillId="0" borderId="50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176" fontId="13" fillId="0" borderId="33" xfId="0" applyNumberFormat="1" applyFont="1" applyBorder="1" applyAlignment="1">
      <alignment horizontal="right"/>
    </xf>
    <xf numFmtId="176" fontId="13" fillId="0" borderId="34" xfId="0" applyNumberFormat="1" applyFont="1" applyBorder="1" applyAlignment="1">
      <alignment horizontal="right"/>
    </xf>
    <xf numFmtId="176" fontId="6" fillId="0" borderId="19" xfId="0" applyNumberFormat="1" applyFont="1" applyFill="1" applyBorder="1" applyAlignment="1">
      <alignment horizontal="right"/>
    </xf>
    <xf numFmtId="176" fontId="6" fillId="0" borderId="19" xfId="0" applyNumberFormat="1" applyFont="1" applyBorder="1" applyAlignment="1">
      <alignment horizontal="right"/>
    </xf>
    <xf numFmtId="176" fontId="6" fillId="0" borderId="68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69" xfId="0" applyFont="1" applyBorder="1" applyAlignment="1">
      <alignment/>
    </xf>
    <xf numFmtId="0" fontId="14" fillId="0" borderId="61" xfId="0" applyFont="1" applyFill="1" applyBorder="1" applyAlignment="1">
      <alignment/>
    </xf>
    <xf numFmtId="176" fontId="0" fillId="0" borderId="38" xfId="0" applyNumberFormat="1" applyFont="1" applyFill="1" applyBorder="1" applyAlignment="1">
      <alignment horizontal="right"/>
    </xf>
    <xf numFmtId="176" fontId="0" fillId="0" borderId="27" xfId="0" applyNumberFormat="1" applyFont="1" applyFill="1" applyBorder="1" applyAlignment="1">
      <alignment horizontal="right"/>
    </xf>
    <xf numFmtId="176" fontId="0" fillId="0" borderId="19" xfId="0" applyNumberFormat="1" applyFont="1" applyBorder="1" applyAlignment="1">
      <alignment horizontal="right"/>
    </xf>
    <xf numFmtId="176" fontId="0" fillId="0" borderId="28" xfId="0" applyNumberFormat="1" applyFont="1" applyBorder="1" applyAlignment="1">
      <alignment horizontal="right"/>
    </xf>
    <xf numFmtId="176" fontId="0" fillId="0" borderId="21" xfId="0" applyNumberFormat="1" applyFont="1" applyBorder="1" applyAlignment="1">
      <alignment horizontal="right"/>
    </xf>
    <xf numFmtId="176" fontId="0" fillId="0" borderId="68" xfId="0" applyNumberFormat="1" applyFont="1" applyFill="1" applyBorder="1" applyAlignment="1">
      <alignment horizontal="right"/>
    </xf>
    <xf numFmtId="0" fontId="19" fillId="0" borderId="59" xfId="0" applyFont="1" applyBorder="1" applyAlignment="1">
      <alignment/>
    </xf>
    <xf numFmtId="0" fontId="19" fillId="0" borderId="61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66" xfId="0" applyBorder="1" applyAlignment="1">
      <alignment horizontal="center"/>
    </xf>
    <xf numFmtId="176" fontId="6" fillId="0" borderId="18" xfId="0" applyNumberFormat="1" applyFont="1" applyFill="1" applyBorder="1" applyAlignment="1">
      <alignment horizontal="right"/>
    </xf>
    <xf numFmtId="176" fontId="6" fillId="0" borderId="19" xfId="0" applyNumberFormat="1" applyFont="1" applyFill="1" applyBorder="1" applyAlignment="1">
      <alignment horizontal="right"/>
    </xf>
    <xf numFmtId="176" fontId="0" fillId="0" borderId="19" xfId="0" applyNumberFormat="1" applyFont="1" applyBorder="1" applyAlignment="1">
      <alignment horizontal="right"/>
    </xf>
    <xf numFmtId="176" fontId="0" fillId="0" borderId="68" xfId="0" applyNumberFormat="1" applyFont="1" applyFill="1" applyBorder="1" applyAlignment="1">
      <alignment horizontal="right"/>
    </xf>
    <xf numFmtId="1" fontId="0" fillId="0" borderId="7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0" fontId="6" fillId="0" borderId="63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176" fontId="3" fillId="0" borderId="54" xfId="0" applyNumberFormat="1" applyFont="1" applyBorder="1" applyAlignment="1">
      <alignment horizontal="right"/>
    </xf>
    <xf numFmtId="3" fontId="6" fillId="0" borderId="6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48" xfId="0" applyNumberFormat="1" applyFont="1" applyBorder="1" applyAlignment="1">
      <alignment horizontal="right"/>
    </xf>
    <xf numFmtId="3" fontId="6" fillId="0" borderId="65" xfId="0" applyNumberFormat="1" applyFont="1" applyBorder="1" applyAlignment="1">
      <alignment horizontal="right"/>
    </xf>
    <xf numFmtId="3" fontId="6" fillId="0" borderId="49" xfId="0" applyNumberFormat="1" applyFont="1" applyBorder="1" applyAlignment="1">
      <alignment horizontal="right"/>
    </xf>
    <xf numFmtId="3" fontId="6" fillId="0" borderId="50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176" fontId="0" fillId="0" borderId="26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52" xfId="0" applyNumberFormat="1" applyFont="1" applyBorder="1" applyAlignment="1">
      <alignment horizontal="right"/>
    </xf>
    <xf numFmtId="0" fontId="6" fillId="0" borderId="52" xfId="0" applyNumberFormat="1" applyFont="1" applyBorder="1" applyAlignment="1">
      <alignment horizontal="right"/>
    </xf>
    <xf numFmtId="0" fontId="6" fillId="0" borderId="34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3" fontId="3" fillId="33" borderId="56" xfId="0" applyNumberFormat="1" applyFont="1" applyFill="1" applyBorder="1" applyAlignment="1">
      <alignment horizontal="right"/>
    </xf>
    <xf numFmtId="3" fontId="3" fillId="33" borderId="32" xfId="0" applyNumberFormat="1" applyFont="1" applyFill="1" applyBorder="1" applyAlignment="1">
      <alignment horizontal="right"/>
    </xf>
    <xf numFmtId="176" fontId="3" fillId="0" borderId="57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3" fillId="0" borderId="53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180" fontId="0" fillId="0" borderId="20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76" fontId="3" fillId="0" borderId="48" xfId="0" applyNumberFormat="1" applyFont="1" applyBorder="1" applyAlignment="1">
      <alignment horizontal="right"/>
    </xf>
    <xf numFmtId="180" fontId="6" fillId="0" borderId="18" xfId="0" applyNumberFormat="1" applyFont="1" applyBorder="1" applyAlignment="1">
      <alignment horizontal="right"/>
    </xf>
    <xf numFmtId="180" fontId="6" fillId="0" borderId="52" xfId="0" applyNumberFormat="1" applyFont="1" applyBorder="1" applyAlignment="1">
      <alignment horizontal="right"/>
    </xf>
    <xf numFmtId="180" fontId="3" fillId="0" borderId="16" xfId="0" applyNumberFormat="1" applyFont="1" applyBorder="1" applyAlignment="1">
      <alignment horizontal="right"/>
    </xf>
    <xf numFmtId="180" fontId="3" fillId="33" borderId="71" xfId="0" applyNumberFormat="1" applyFont="1" applyFill="1" applyBorder="1" applyAlignment="1">
      <alignment horizontal="right"/>
    </xf>
    <xf numFmtId="180" fontId="3" fillId="33" borderId="32" xfId="0" applyNumberFormat="1" applyFont="1" applyFill="1" applyBorder="1" applyAlignment="1">
      <alignment horizontal="right"/>
    </xf>
    <xf numFmtId="180" fontId="6" fillId="0" borderId="19" xfId="0" applyNumberFormat="1" applyFont="1" applyBorder="1" applyAlignment="1">
      <alignment horizontal="right"/>
    </xf>
    <xf numFmtId="180" fontId="6" fillId="0" borderId="21" xfId="0" applyNumberFormat="1" applyFont="1" applyBorder="1" applyAlignment="1">
      <alignment horizontal="right"/>
    </xf>
    <xf numFmtId="180" fontId="3" fillId="0" borderId="33" xfId="0" applyNumberFormat="1" applyFont="1" applyBorder="1" applyAlignment="1">
      <alignment horizontal="right"/>
    </xf>
    <xf numFmtId="180" fontId="6" fillId="0" borderId="26" xfId="0" applyNumberFormat="1" applyFont="1" applyBorder="1" applyAlignment="1">
      <alignment horizontal="right"/>
    </xf>
    <xf numFmtId="180" fontId="6" fillId="0" borderId="63" xfId="0" applyNumberFormat="1" applyFont="1" applyBorder="1" applyAlignment="1">
      <alignment horizontal="right"/>
    </xf>
    <xf numFmtId="180" fontId="3" fillId="0" borderId="34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wrapText="1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3" xfId="0" applyNumberFormat="1" applyBorder="1" applyAlignment="1">
      <alignment horizontal="right" indent="1"/>
    </xf>
    <xf numFmtId="3" fontId="0" fillId="0" borderId="36" xfId="0" applyNumberFormat="1" applyBorder="1" applyAlignment="1">
      <alignment horizontal="right" indent="1"/>
    </xf>
    <xf numFmtId="3" fontId="0" fillId="0" borderId="19" xfId="0" applyNumberFormat="1" applyBorder="1" applyAlignment="1">
      <alignment horizontal="right" indent="1"/>
    </xf>
    <xf numFmtId="3" fontId="0" fillId="0" borderId="27" xfId="0" applyNumberFormat="1" applyBorder="1" applyAlignment="1">
      <alignment horizontal="right" indent="1"/>
    </xf>
    <xf numFmtId="1" fontId="0" fillId="0" borderId="26" xfId="0" applyNumberFormat="1" applyBorder="1" applyAlignment="1">
      <alignment horizontal="center"/>
    </xf>
    <xf numFmtId="0" fontId="0" fillId="0" borderId="62" xfId="0" applyBorder="1" applyAlignment="1">
      <alignment/>
    </xf>
    <xf numFmtId="180" fontId="0" fillId="0" borderId="0" xfId="0" applyNumberFormat="1" applyBorder="1" applyAlignment="1">
      <alignment horizontal="right" indent="1"/>
    </xf>
    <xf numFmtId="1" fontId="0" fillId="0" borderId="48" xfId="0" applyNumberFormat="1" applyBorder="1" applyAlignment="1">
      <alignment horizontal="center"/>
    </xf>
    <xf numFmtId="0" fontId="0" fillId="0" borderId="14" xfId="0" applyBorder="1" applyAlignment="1">
      <alignment/>
    </xf>
    <xf numFmtId="180" fontId="0" fillId="0" borderId="28" xfId="0" applyNumberFormat="1" applyBorder="1" applyAlignment="1">
      <alignment horizontal="right" indent="1"/>
    </xf>
    <xf numFmtId="180" fontId="0" fillId="0" borderId="42" xfId="0" applyNumberFormat="1" applyBorder="1" applyAlignment="1">
      <alignment horizontal="right" indent="1"/>
    </xf>
    <xf numFmtId="1" fontId="0" fillId="0" borderId="30" xfId="0" applyNumberFormat="1" applyBorder="1" applyAlignment="1">
      <alignment horizontal="center"/>
    </xf>
    <xf numFmtId="3" fontId="0" fillId="0" borderId="38" xfId="0" applyNumberFormat="1" applyBorder="1" applyAlignment="1">
      <alignment horizontal="right" indent="1"/>
    </xf>
    <xf numFmtId="1" fontId="0" fillId="0" borderId="68" xfId="0" applyNumberFormat="1" applyBorder="1" applyAlignment="1">
      <alignment horizontal="center"/>
    </xf>
    <xf numFmtId="3" fontId="0" fillId="0" borderId="28" xfId="0" applyNumberFormat="1" applyBorder="1" applyAlignment="1">
      <alignment horizontal="right" indent="1"/>
    </xf>
    <xf numFmtId="3" fontId="0" fillId="0" borderId="42" xfId="0" applyNumberFormat="1" applyBorder="1" applyAlignment="1">
      <alignment horizontal="right" indent="1"/>
    </xf>
    <xf numFmtId="1" fontId="0" fillId="0" borderId="66" xfId="0" applyNumberFormat="1" applyBorder="1" applyAlignment="1">
      <alignment horizontal="center"/>
    </xf>
    <xf numFmtId="3" fontId="0" fillId="0" borderId="0" xfId="0" applyNumberFormat="1" applyBorder="1" applyAlignment="1">
      <alignment horizontal="right" indent="1"/>
    </xf>
    <xf numFmtId="0" fontId="0" fillId="0" borderId="0" xfId="0" applyAlignment="1">
      <alignment horizontal="center"/>
    </xf>
    <xf numFmtId="3" fontId="0" fillId="33" borderId="43" xfId="0" applyNumberFormat="1" applyFont="1" applyFill="1" applyBorder="1" applyAlignment="1">
      <alignment horizontal="right" vertical="center"/>
    </xf>
    <xf numFmtId="3" fontId="0" fillId="33" borderId="19" xfId="0" applyNumberFormat="1" applyFont="1" applyFill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indent="1"/>
    </xf>
    <xf numFmtId="0" fontId="0" fillId="34" borderId="64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" fillId="34" borderId="16" xfId="0" applyFont="1" applyFill="1" applyBorder="1" applyAlignment="1">
      <alignment/>
    </xf>
    <xf numFmtId="3" fontId="1" fillId="34" borderId="33" xfId="0" applyNumberFormat="1" applyFont="1" applyFill="1" applyBorder="1" applyAlignment="1">
      <alignment horizontal="right" indent="1"/>
    </xf>
    <xf numFmtId="3" fontId="1" fillId="34" borderId="31" xfId="0" applyNumberFormat="1" applyFont="1" applyFill="1" applyBorder="1" applyAlignment="1">
      <alignment horizontal="right" indent="1"/>
    </xf>
    <xf numFmtId="1" fontId="1" fillId="34" borderId="54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33" xfId="0" applyFont="1" applyFill="1" applyBorder="1" applyAlignment="1">
      <alignment horizontal="center"/>
    </xf>
    <xf numFmtId="3" fontId="1" fillId="34" borderId="33" xfId="0" applyNumberFormat="1" applyFont="1" applyFill="1" applyBorder="1" applyAlignment="1">
      <alignment/>
    </xf>
    <xf numFmtId="1" fontId="1" fillId="34" borderId="54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4" fontId="1" fillId="34" borderId="54" xfId="0" applyNumberFormat="1" applyFont="1" applyFill="1" applyBorder="1" applyAlignment="1">
      <alignment/>
    </xf>
    <xf numFmtId="0" fontId="1" fillId="34" borderId="16" xfId="0" applyFont="1" applyFill="1" applyBorder="1" applyAlignment="1" applyProtection="1">
      <alignment/>
      <protection locked="0"/>
    </xf>
    <xf numFmtId="4" fontId="1" fillId="34" borderId="54" xfId="0" applyNumberFormat="1" applyFont="1" applyFill="1" applyBorder="1" applyAlignment="1" applyProtection="1">
      <alignment horizontal="right" vertical="center"/>
      <protection locked="0"/>
    </xf>
    <xf numFmtId="4" fontId="1" fillId="34" borderId="54" xfId="0" applyNumberFormat="1" applyFont="1" applyFill="1" applyBorder="1" applyAlignment="1" applyProtection="1">
      <alignment horizontal="right" vertical="center"/>
      <protection/>
    </xf>
    <xf numFmtId="0" fontId="5" fillId="34" borderId="16" xfId="0" applyFont="1" applyFill="1" applyBorder="1" applyAlignment="1" applyProtection="1">
      <alignment wrapText="1"/>
      <protection locked="0"/>
    </xf>
    <xf numFmtId="0" fontId="0" fillId="34" borderId="33" xfId="0" applyFill="1" applyBorder="1" applyAlignment="1" applyProtection="1">
      <alignment horizontal="center" vertical="center" wrapText="1"/>
      <protection locked="0"/>
    </xf>
    <xf numFmtId="0" fontId="0" fillId="34" borderId="54" xfId="0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/>
      <protection locked="0"/>
    </xf>
    <xf numFmtId="3" fontId="1" fillId="34" borderId="33" xfId="0" applyNumberFormat="1" applyFont="1" applyFill="1" applyBorder="1" applyAlignment="1" applyProtection="1">
      <alignment horizontal="right" vertical="center"/>
      <protection/>
    </xf>
    <xf numFmtId="3" fontId="1" fillId="34" borderId="31" xfId="0" applyNumberFormat="1" applyFont="1" applyFill="1" applyBorder="1" applyAlignment="1" applyProtection="1">
      <alignment horizontal="right" vertical="center"/>
      <protection/>
    </xf>
    <xf numFmtId="3" fontId="1" fillId="34" borderId="54" xfId="0" applyNumberFormat="1" applyFont="1" applyFill="1" applyBorder="1" applyAlignment="1" applyProtection="1">
      <alignment horizontal="right" vertical="center"/>
      <protection/>
    </xf>
    <xf numFmtId="0" fontId="1" fillId="34" borderId="15" xfId="0" applyFont="1" applyFill="1" applyBorder="1" applyAlignment="1" applyProtection="1">
      <alignment/>
      <protection locked="0"/>
    </xf>
    <xf numFmtId="3" fontId="1" fillId="34" borderId="31" xfId="0" applyNumberFormat="1" applyFont="1" applyFill="1" applyBorder="1" applyAlignment="1">
      <alignment horizontal="right" vertical="center"/>
    </xf>
    <xf numFmtId="3" fontId="3" fillId="34" borderId="54" xfId="0" applyNumberFormat="1" applyFont="1" applyFill="1" applyBorder="1" applyAlignment="1">
      <alignment horizontal="right" vertical="center"/>
    </xf>
    <xf numFmtId="0" fontId="0" fillId="34" borderId="31" xfId="0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3" fontId="1" fillId="34" borderId="33" xfId="0" applyNumberFormat="1" applyFont="1" applyFill="1" applyBorder="1" applyAlignment="1" applyProtection="1">
      <alignment horizontal="right"/>
      <protection locked="0"/>
    </xf>
    <xf numFmtId="3" fontId="1" fillId="34" borderId="31" xfId="0" applyNumberFormat="1" applyFont="1" applyFill="1" applyBorder="1" applyAlignment="1" applyProtection="1">
      <alignment horizontal="right"/>
      <protection/>
    </xf>
    <xf numFmtId="3" fontId="1" fillId="34" borderId="54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left"/>
    </xf>
    <xf numFmtId="3" fontId="0" fillId="0" borderId="21" xfId="0" applyNumberFormat="1" applyBorder="1" applyAlignment="1">
      <alignment horizontal="right" indent="1"/>
    </xf>
    <xf numFmtId="3" fontId="0" fillId="0" borderId="73" xfId="0" applyNumberFormat="1" applyBorder="1" applyAlignment="1">
      <alignment horizontal="right" indent="1"/>
    </xf>
    <xf numFmtId="1" fontId="0" fillId="0" borderId="63" xfId="0" applyNumberFormat="1" applyBorder="1" applyAlignment="1">
      <alignment horizontal="center"/>
    </xf>
    <xf numFmtId="1" fontId="0" fillId="0" borderId="63" xfId="0" applyNumberFormat="1" applyFont="1" applyBorder="1" applyAlignment="1">
      <alignment horizontal="center"/>
    </xf>
    <xf numFmtId="0" fontId="1" fillId="0" borderId="74" xfId="0" applyFont="1" applyBorder="1" applyAlignment="1">
      <alignment/>
    </xf>
    <xf numFmtId="0" fontId="0" fillId="0" borderId="26" xfId="0" applyBorder="1" applyAlignment="1">
      <alignment/>
    </xf>
    <xf numFmtId="0" fontId="0" fillId="0" borderId="74" xfId="0" applyBorder="1" applyAlignment="1">
      <alignment/>
    </xf>
    <xf numFmtId="4" fontId="0" fillId="0" borderId="26" xfId="0" applyNumberFormat="1" applyBorder="1" applyAlignment="1">
      <alignment/>
    </xf>
    <xf numFmtId="0" fontId="10" fillId="0" borderId="74" xfId="0" applyFont="1" applyBorder="1" applyAlignment="1">
      <alignment/>
    </xf>
    <xf numFmtId="0" fontId="0" fillId="0" borderId="75" xfId="0" applyBorder="1" applyAlignment="1">
      <alignment/>
    </xf>
    <xf numFmtId="4" fontId="0" fillId="0" borderId="63" xfId="0" applyNumberFormat="1" applyBorder="1" applyAlignment="1">
      <alignment/>
    </xf>
    <xf numFmtId="0" fontId="0" fillId="0" borderId="76" xfId="0" applyBorder="1" applyAlignment="1">
      <alignment/>
    </xf>
    <xf numFmtId="4" fontId="0" fillId="0" borderId="66" xfId="0" applyNumberFormat="1" applyBorder="1" applyAlignment="1">
      <alignment/>
    </xf>
    <xf numFmtId="0" fontId="10" fillId="0" borderId="51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1" fillId="0" borderId="14" xfId="0" applyFont="1" applyBorder="1" applyAlignment="1">
      <alignment/>
    </xf>
    <xf numFmtId="0" fontId="0" fillId="0" borderId="29" xfId="0" applyBorder="1" applyAlignment="1">
      <alignment/>
    </xf>
    <xf numFmtId="0" fontId="14" fillId="0" borderId="29" xfId="0" applyFont="1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1" fillId="0" borderId="56" xfId="0" applyFont="1" applyBorder="1" applyAlignment="1">
      <alignment/>
    </xf>
    <xf numFmtId="0" fontId="0" fillId="0" borderId="23" xfId="0" applyBorder="1" applyAlignment="1">
      <alignment/>
    </xf>
    <xf numFmtId="3" fontId="1" fillId="0" borderId="23" xfId="0" applyNumberFormat="1" applyFont="1" applyBorder="1" applyAlignment="1">
      <alignment/>
    </xf>
    <xf numFmtId="1" fontId="1" fillId="0" borderId="23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77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78" xfId="0" applyFont="1" applyBorder="1" applyAlignment="1">
      <alignment/>
    </xf>
    <xf numFmtId="0" fontId="1" fillId="0" borderId="71" xfId="0" applyFont="1" applyBorder="1" applyAlignment="1">
      <alignment/>
    </xf>
    <xf numFmtId="0" fontId="1" fillId="0" borderId="64" xfId="0" applyFont="1" applyBorder="1" applyAlignment="1">
      <alignment horizontal="center"/>
    </xf>
    <xf numFmtId="3" fontId="1" fillId="0" borderId="3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center"/>
    </xf>
    <xf numFmtId="3" fontId="0" fillId="0" borderId="29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0" fillId="0" borderId="56" xfId="0" applyBorder="1" applyAlignment="1">
      <alignment/>
    </xf>
    <xf numFmtId="1" fontId="1" fillId="0" borderId="57" xfId="0" applyNumberFormat="1" applyFont="1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9" xfId="0" applyNumberFormat="1" applyBorder="1" applyAlignment="1">
      <alignment horizontal="right"/>
    </xf>
    <xf numFmtId="1" fontId="1" fillId="0" borderId="57" xfId="0" applyNumberFormat="1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1" xfId="0" applyFont="1" applyBorder="1" applyAlignment="1">
      <alignment/>
    </xf>
    <xf numFmtId="3" fontId="0" fillId="0" borderId="29" xfId="0" applyNumberFormat="1" applyFont="1" applyBorder="1" applyAlignment="1">
      <alignment/>
    </xf>
    <xf numFmtId="1" fontId="0" fillId="0" borderId="44" xfId="0" applyNumberFormat="1" applyBorder="1" applyAlignment="1">
      <alignment horizontal="center"/>
    </xf>
    <xf numFmtId="1" fontId="1" fillId="0" borderId="5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3" fontId="59" fillId="33" borderId="33" xfId="0" applyNumberFormat="1" applyFont="1" applyFill="1" applyBorder="1" applyAlignment="1" applyProtection="1">
      <alignment horizontal="right"/>
      <protection locked="0"/>
    </xf>
    <xf numFmtId="3" fontId="59" fillId="33" borderId="0" xfId="0" applyNumberFormat="1" applyFont="1" applyFill="1" applyBorder="1" applyAlignment="1" applyProtection="1">
      <alignment horizontal="right"/>
      <protection locked="0"/>
    </xf>
    <xf numFmtId="3" fontId="59" fillId="33" borderId="0" xfId="0" applyNumberFormat="1" applyFont="1" applyFill="1" applyBorder="1" applyAlignment="1" applyProtection="1">
      <alignment horizontal="right" vertical="center"/>
      <protection/>
    </xf>
    <xf numFmtId="3" fontId="60" fillId="33" borderId="52" xfId="0" applyNumberFormat="1" applyFont="1" applyFill="1" applyBorder="1" applyAlignment="1">
      <alignment horizontal="right" vertical="center"/>
    </xf>
    <xf numFmtId="3" fontId="0" fillId="0" borderId="19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 applyProtection="1">
      <alignment horizontal="right"/>
      <protection locked="0"/>
    </xf>
    <xf numFmtId="3" fontId="0" fillId="0" borderId="31" xfId="0" applyNumberFormat="1" applyFont="1" applyBorder="1" applyAlignment="1" applyProtection="1">
      <alignment horizontal="right"/>
      <protection/>
    </xf>
    <xf numFmtId="3" fontId="0" fillId="0" borderId="13" xfId="0" applyNumberFormat="1" applyFont="1" applyBorder="1" applyAlignment="1" applyProtection="1">
      <alignment horizontal="right"/>
      <protection locked="0"/>
    </xf>
    <xf numFmtId="3" fontId="0" fillId="33" borderId="31" xfId="0" applyNumberFormat="1" applyFont="1" applyFill="1" applyBorder="1" applyAlignment="1" applyProtection="1">
      <alignment horizontal="right"/>
      <protection locked="0"/>
    </xf>
    <xf numFmtId="3" fontId="0" fillId="34" borderId="31" xfId="0" applyNumberFormat="1" applyFont="1" applyFill="1" applyBorder="1" applyAlignment="1" applyProtection="1">
      <alignment horizontal="right"/>
      <protection locked="0"/>
    </xf>
    <xf numFmtId="3" fontId="0" fillId="33" borderId="13" xfId="0" applyNumberFormat="1" applyFont="1" applyFill="1" applyBorder="1" applyAlignment="1" applyProtection="1">
      <alignment horizontal="right"/>
      <protection locked="0"/>
    </xf>
    <xf numFmtId="3" fontId="0" fillId="33" borderId="21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Border="1" applyAlignment="1" applyProtection="1">
      <alignment horizontal="right"/>
      <protection locked="0"/>
    </xf>
    <xf numFmtId="3" fontId="0" fillId="0" borderId="66" xfId="0" applyNumberFormat="1" applyFont="1" applyBorder="1" applyAlignment="1" applyProtection="1">
      <alignment horizontal="right"/>
      <protection/>
    </xf>
    <xf numFmtId="3" fontId="0" fillId="0" borderId="54" xfId="0" applyNumberFormat="1" applyFont="1" applyBorder="1" applyAlignment="1" applyProtection="1">
      <alignment horizontal="right"/>
      <protection/>
    </xf>
    <xf numFmtId="1" fontId="0" fillId="0" borderId="66" xfId="0" applyNumberFormat="1" applyFont="1" applyBorder="1" applyAlignment="1" applyProtection="1">
      <alignment horizontal="right"/>
      <protection/>
    </xf>
    <xf numFmtId="3" fontId="0" fillId="33" borderId="54" xfId="0" applyNumberFormat="1" applyFont="1" applyFill="1" applyBorder="1" applyAlignment="1" applyProtection="1">
      <alignment horizontal="right"/>
      <protection/>
    </xf>
    <xf numFmtId="3" fontId="0" fillId="34" borderId="54" xfId="0" applyNumberFormat="1" applyFont="1" applyFill="1" applyBorder="1" applyAlignment="1" applyProtection="1">
      <alignment horizontal="right"/>
      <protection/>
    </xf>
    <xf numFmtId="3" fontId="0" fillId="33" borderId="66" xfId="0" applyNumberFormat="1" applyFont="1" applyFill="1" applyBorder="1" applyAlignment="1" applyProtection="1">
      <alignment horizontal="right"/>
      <protection/>
    </xf>
    <xf numFmtId="3" fontId="0" fillId="33" borderId="26" xfId="0" applyNumberFormat="1" applyFont="1" applyFill="1" applyBorder="1" applyAlignment="1" applyProtection="1">
      <alignment horizontal="right"/>
      <protection/>
    </xf>
    <xf numFmtId="3" fontId="0" fillId="33" borderId="57" xfId="0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Border="1" applyAlignment="1" applyProtection="1">
      <alignment horizontal="right"/>
      <protection/>
    </xf>
    <xf numFmtId="1" fontId="0" fillId="0" borderId="31" xfId="0" applyNumberFormat="1" applyFont="1" applyBorder="1" applyAlignment="1" applyProtection="1">
      <alignment horizontal="right"/>
      <protection/>
    </xf>
    <xf numFmtId="3" fontId="0" fillId="34" borderId="31" xfId="0" applyNumberFormat="1" applyFont="1" applyFill="1" applyBorder="1" applyAlignment="1" applyProtection="1">
      <alignment horizontal="right"/>
      <protection/>
    </xf>
    <xf numFmtId="3" fontId="0" fillId="34" borderId="33" xfId="0" applyNumberFormat="1" applyFont="1" applyFill="1" applyBorder="1" applyAlignment="1" applyProtection="1">
      <alignment horizontal="right"/>
      <protection/>
    </xf>
    <xf numFmtId="3" fontId="0" fillId="0" borderId="28" xfId="0" applyNumberFormat="1" applyFont="1" applyBorder="1" applyAlignment="1" applyProtection="1">
      <alignment horizontal="right"/>
      <protection/>
    </xf>
    <xf numFmtId="3" fontId="0" fillId="33" borderId="66" xfId="0" applyNumberFormat="1" applyFont="1" applyFill="1" applyBorder="1" applyAlignment="1" applyProtection="1">
      <alignment horizontal="center" vertical="center"/>
      <protection/>
    </xf>
    <xf numFmtId="3" fontId="0" fillId="33" borderId="26" xfId="0" applyNumberFormat="1" applyFont="1" applyFill="1" applyBorder="1" applyAlignment="1" applyProtection="1">
      <alignment horizontal="right" vertical="center"/>
      <protection/>
    </xf>
    <xf numFmtId="1" fontId="0" fillId="33" borderId="26" xfId="0" applyNumberFormat="1" applyFont="1" applyFill="1" applyBorder="1" applyAlignment="1" applyProtection="1">
      <alignment horizontal="right" vertical="center"/>
      <protection/>
    </xf>
    <xf numFmtId="3" fontId="0" fillId="33" borderId="63" xfId="0" applyNumberFormat="1" applyFont="1" applyFill="1" applyBorder="1" applyAlignment="1" applyProtection="1">
      <alignment horizontal="right" vertical="center"/>
      <protection/>
    </xf>
    <xf numFmtId="1" fontId="0" fillId="34" borderId="54" xfId="0" applyNumberFormat="1" applyFont="1" applyFill="1" applyBorder="1" applyAlignment="1">
      <alignment horizontal="right"/>
    </xf>
    <xf numFmtId="3" fontId="0" fillId="33" borderId="66" xfId="0" applyNumberFormat="1" applyFont="1" applyFill="1" applyBorder="1" applyAlignment="1" applyProtection="1">
      <alignment horizontal="right" vertical="center"/>
      <protection/>
    </xf>
    <xf numFmtId="3" fontId="0" fillId="34" borderId="54" xfId="0" applyNumberFormat="1" applyFont="1" applyFill="1" applyBorder="1" applyAlignment="1" applyProtection="1">
      <alignment horizontal="right" vertical="center"/>
      <protection/>
    </xf>
    <xf numFmtId="3" fontId="0" fillId="33" borderId="30" xfId="0" applyNumberFormat="1" applyFont="1" applyFill="1" applyBorder="1" applyAlignment="1" applyProtection="1">
      <alignment horizontal="right" vertical="center"/>
      <protection/>
    </xf>
    <xf numFmtId="3" fontId="1" fillId="33" borderId="30" xfId="0" applyNumberFormat="1" applyFont="1" applyFill="1" applyBorder="1" applyAlignment="1" applyProtection="1">
      <alignment horizontal="right" vertical="center"/>
      <protection/>
    </xf>
    <xf numFmtId="3" fontId="0" fillId="33" borderId="0" xfId="0" applyNumberFormat="1" applyFont="1" applyFill="1" applyBorder="1" applyAlignment="1" applyProtection="1">
      <alignment horizontal="right" vertical="center"/>
      <protection/>
    </xf>
    <xf numFmtId="3" fontId="3" fillId="33" borderId="34" xfId="0" applyNumberFormat="1" applyFont="1" applyFill="1" applyBorder="1" applyAlignment="1">
      <alignment horizontal="right" vertical="center"/>
    </xf>
    <xf numFmtId="3" fontId="3" fillId="33" borderId="44" xfId="0" applyNumberFormat="1" applyFont="1" applyFill="1" applyBorder="1" applyAlignment="1">
      <alignment horizontal="right" vertical="center"/>
    </xf>
    <xf numFmtId="3" fontId="3" fillId="33" borderId="26" xfId="0" applyNumberFormat="1" applyFont="1" applyFill="1" applyBorder="1" applyAlignment="1">
      <alignment horizontal="right" vertical="center"/>
    </xf>
    <xf numFmtId="3" fontId="0" fillId="33" borderId="13" xfId="0" applyNumberFormat="1" applyFont="1" applyFill="1" applyBorder="1" applyAlignment="1" applyProtection="1">
      <alignment horizontal="center" vertical="center"/>
      <protection/>
    </xf>
    <xf numFmtId="3" fontId="0" fillId="33" borderId="19" xfId="0" applyNumberFormat="1" applyFont="1" applyFill="1" applyBorder="1" applyAlignment="1" applyProtection="1">
      <alignment horizontal="right" vertical="center"/>
      <protection/>
    </xf>
    <xf numFmtId="3" fontId="0" fillId="33" borderId="21" xfId="0" applyNumberFormat="1" applyFont="1" applyFill="1" applyBorder="1" applyAlignment="1" applyProtection="1">
      <alignment horizontal="right" vertical="center"/>
      <protection/>
    </xf>
    <xf numFmtId="3" fontId="0" fillId="34" borderId="31" xfId="0" applyNumberFormat="1" applyFont="1" applyFill="1" applyBorder="1" applyAlignment="1" applyProtection="1">
      <alignment horizontal="right" vertical="center"/>
      <protection/>
    </xf>
    <xf numFmtId="3" fontId="0" fillId="33" borderId="13" xfId="0" applyNumberFormat="1" applyFont="1" applyFill="1" applyBorder="1" applyAlignment="1" applyProtection="1">
      <alignment horizontal="right" vertical="center"/>
      <protection/>
    </xf>
    <xf numFmtId="3" fontId="0" fillId="33" borderId="28" xfId="0" applyNumberFormat="1" applyFont="1" applyFill="1" applyBorder="1" applyAlignment="1" applyProtection="1">
      <alignment horizontal="right" vertical="center"/>
      <protection/>
    </xf>
    <xf numFmtId="3" fontId="0" fillId="33" borderId="52" xfId="0" applyNumberFormat="1" applyFont="1" applyFill="1" applyBorder="1" applyAlignment="1" applyProtection="1">
      <alignment horizontal="right" vertical="center"/>
      <protection/>
    </xf>
    <xf numFmtId="3" fontId="0" fillId="33" borderId="49" xfId="0" applyNumberFormat="1" applyFont="1" applyFill="1" applyBorder="1" applyAlignment="1" applyProtection="1">
      <alignment horizontal="right" vertical="center"/>
      <protection/>
    </xf>
    <xf numFmtId="3" fontId="0" fillId="33" borderId="43" xfId="0" applyNumberFormat="1" applyFont="1" applyFill="1" applyBorder="1" applyAlignment="1" applyProtection="1">
      <alignment horizontal="right" vertical="center"/>
      <protection/>
    </xf>
    <xf numFmtId="3" fontId="0" fillId="33" borderId="13" xfId="0" applyNumberFormat="1" applyFont="1" applyFill="1" applyBorder="1" applyAlignment="1" applyProtection="1">
      <alignment horizontal="center" vertical="center"/>
      <protection locked="0"/>
    </xf>
    <xf numFmtId="3" fontId="0" fillId="33" borderId="13" xfId="0" applyNumberFormat="1" applyFont="1" applyFill="1" applyBorder="1" applyAlignment="1" applyProtection="1">
      <alignment horizontal="right" vertical="center"/>
      <protection locked="0"/>
    </xf>
    <xf numFmtId="3" fontId="0" fillId="33" borderId="19" xfId="0" applyNumberFormat="1" applyFont="1" applyFill="1" applyBorder="1" applyAlignment="1" applyProtection="1">
      <alignment horizontal="right" vertical="center"/>
      <protection locked="0"/>
    </xf>
    <xf numFmtId="3" fontId="0" fillId="33" borderId="21" xfId="0" applyNumberFormat="1" applyFont="1" applyFill="1" applyBorder="1" applyAlignment="1" applyProtection="1">
      <alignment horizontal="right" vertical="center"/>
      <protection locked="0"/>
    </xf>
    <xf numFmtId="3" fontId="0" fillId="34" borderId="33" xfId="0" applyNumberFormat="1" applyFont="1" applyFill="1" applyBorder="1" applyAlignment="1">
      <alignment horizontal="right"/>
    </xf>
    <xf numFmtId="3" fontId="0" fillId="33" borderId="42" xfId="0" applyNumberFormat="1" applyFont="1" applyFill="1" applyBorder="1" applyAlignment="1" applyProtection="1">
      <alignment horizontal="right" vertical="center"/>
      <protection locked="0"/>
    </xf>
    <xf numFmtId="3" fontId="0" fillId="34" borderId="33" xfId="0" applyNumberFormat="1" applyFont="1" applyFill="1" applyBorder="1" applyAlignment="1" applyProtection="1">
      <alignment horizontal="right" vertical="center"/>
      <protection/>
    </xf>
    <xf numFmtId="3" fontId="0" fillId="33" borderId="28" xfId="0" applyNumberFormat="1" applyFont="1" applyFill="1" applyBorder="1" applyAlignment="1" applyProtection="1">
      <alignment horizontal="right" vertical="center"/>
      <protection locked="0"/>
    </xf>
    <xf numFmtId="3" fontId="1" fillId="33" borderId="28" xfId="0" applyNumberFormat="1" applyFont="1" applyFill="1" applyBorder="1" applyAlignment="1" applyProtection="1">
      <alignment horizontal="right" vertical="center"/>
      <protection locked="0"/>
    </xf>
    <xf numFmtId="3" fontId="3" fillId="33" borderId="49" xfId="0" applyNumberFormat="1" applyFont="1" applyFill="1" applyBorder="1" applyAlignment="1">
      <alignment horizontal="right" vertical="center"/>
    </xf>
    <xf numFmtId="3" fontId="0" fillId="0" borderId="33" xfId="0" applyNumberFormat="1" applyFont="1" applyBorder="1" applyAlignment="1" applyProtection="1">
      <alignment horizontal="right"/>
      <protection/>
    </xf>
    <xf numFmtId="3" fontId="0" fillId="34" borderId="33" xfId="0" applyNumberFormat="1" applyFont="1" applyFill="1" applyBorder="1" applyAlignment="1" applyProtection="1">
      <alignment horizontal="right"/>
      <protection locked="0"/>
    </xf>
    <xf numFmtId="3" fontId="0" fillId="33" borderId="19" xfId="0" applyNumberFormat="1" applyFont="1" applyFill="1" applyBorder="1" applyAlignment="1" applyProtection="1">
      <alignment horizontal="right"/>
      <protection locked="0"/>
    </xf>
    <xf numFmtId="3" fontId="0" fillId="33" borderId="73" xfId="0" applyNumberFormat="1" applyFont="1" applyFill="1" applyBorder="1" applyAlignment="1" applyProtection="1">
      <alignment horizontal="right"/>
      <protection locked="0"/>
    </xf>
    <xf numFmtId="3" fontId="0" fillId="34" borderId="58" xfId="0" applyNumberFormat="1" applyFont="1" applyFill="1" applyBorder="1" applyAlignment="1" applyProtection="1">
      <alignment horizontal="right"/>
      <protection locked="0"/>
    </xf>
    <xf numFmtId="0" fontId="59" fillId="0" borderId="38" xfId="0" applyFont="1" applyBorder="1" applyAlignment="1">
      <alignment/>
    </xf>
    <xf numFmtId="0" fontId="59" fillId="0" borderId="18" xfId="0" applyFont="1" applyBorder="1" applyAlignment="1">
      <alignment/>
    </xf>
    <xf numFmtId="4" fontId="0" fillId="0" borderId="26" xfId="0" applyNumberFormat="1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8" xfId="0" applyFont="1" applyBorder="1" applyAlignment="1">
      <alignment/>
    </xf>
    <xf numFmtId="180" fontId="0" fillId="0" borderId="42" xfId="0" applyNumberFormat="1" applyFont="1" applyBorder="1" applyAlignment="1">
      <alignment horizontal="right" indent="1"/>
    </xf>
    <xf numFmtId="3" fontId="0" fillId="0" borderId="19" xfId="0" applyNumberFormat="1" applyFont="1" applyBorder="1" applyAlignment="1">
      <alignment horizontal="right" indent="1"/>
    </xf>
    <xf numFmtId="3" fontId="0" fillId="0" borderId="36" xfId="0" applyNumberFormat="1" applyFont="1" applyBorder="1" applyAlignment="1">
      <alignment horizontal="right" indent="1"/>
    </xf>
    <xf numFmtId="3" fontId="0" fillId="0" borderId="27" xfId="0" applyNumberFormat="1" applyFont="1" applyBorder="1" applyAlignment="1">
      <alignment horizontal="right" indent="1"/>
    </xf>
    <xf numFmtId="3" fontId="0" fillId="0" borderId="73" xfId="0" applyNumberFormat="1" applyFont="1" applyBorder="1" applyAlignment="1">
      <alignment horizontal="right" indent="1"/>
    </xf>
    <xf numFmtId="3" fontId="0" fillId="0" borderId="13" xfId="0" applyNumberFormat="1" applyFont="1" applyBorder="1" applyAlignment="1">
      <alignment horizontal="right" indent="1"/>
    </xf>
    <xf numFmtId="3" fontId="0" fillId="0" borderId="21" xfId="0" applyNumberFormat="1" applyFont="1" applyBorder="1" applyAlignment="1">
      <alignment horizontal="right" indent="1"/>
    </xf>
    <xf numFmtId="0" fontId="1" fillId="0" borderId="15" xfId="0" applyFont="1" applyBorder="1" applyAlignment="1">
      <alignment/>
    </xf>
    <xf numFmtId="0" fontId="1" fillId="0" borderId="52" xfId="0" applyFont="1" applyBorder="1" applyAlignment="1">
      <alignment/>
    </xf>
    <xf numFmtId="0" fontId="0" fillId="0" borderId="0" xfId="0" applyFont="1" applyAlignment="1">
      <alignment/>
    </xf>
    <xf numFmtId="4" fontId="1" fillId="0" borderId="34" xfId="0" applyNumberFormat="1" applyFont="1" applyBorder="1" applyAlignment="1">
      <alignment/>
    </xf>
    <xf numFmtId="0" fontId="1" fillId="0" borderId="53" xfId="0" applyFont="1" applyBorder="1" applyAlignment="1">
      <alignment/>
    </xf>
    <xf numFmtId="176" fontId="0" fillId="0" borderId="19" xfId="0" applyNumberFormat="1" applyFont="1" applyFill="1" applyBorder="1" applyAlignment="1">
      <alignment horizontal="right"/>
    </xf>
    <xf numFmtId="176" fontId="0" fillId="0" borderId="29" xfId="0" applyNumberFormat="1" applyFont="1" applyFill="1" applyBorder="1" applyAlignment="1">
      <alignment horizontal="right"/>
    </xf>
    <xf numFmtId="3" fontId="0" fillId="33" borderId="33" xfId="0" applyNumberFormat="1" applyFont="1" applyFill="1" applyBorder="1" applyAlignment="1" applyProtection="1">
      <alignment horizontal="right"/>
      <protection locked="0"/>
    </xf>
    <xf numFmtId="3" fontId="59" fillId="33" borderId="13" xfId="0" applyNumberFormat="1" applyFont="1" applyFill="1" applyBorder="1" applyAlignment="1" applyProtection="1">
      <alignment horizontal="right" vertical="center"/>
      <protection locked="0"/>
    </xf>
    <xf numFmtId="3" fontId="59" fillId="33" borderId="21" xfId="0" applyNumberFormat="1" applyFont="1" applyFill="1" applyBorder="1" applyAlignment="1" applyProtection="1">
      <alignment horizontal="center" vertical="center"/>
      <protection locked="0"/>
    </xf>
    <xf numFmtId="3" fontId="59" fillId="33" borderId="21" xfId="0" applyNumberFormat="1" applyFont="1" applyFill="1" applyBorder="1" applyAlignment="1" applyProtection="1">
      <alignment horizontal="right" vertical="center"/>
      <protection locked="0"/>
    </xf>
    <xf numFmtId="3" fontId="59" fillId="33" borderId="43" xfId="0" applyNumberFormat="1" applyFont="1" applyFill="1" applyBorder="1" applyAlignment="1" applyProtection="1">
      <alignment horizontal="right" vertical="center"/>
      <protection locked="0"/>
    </xf>
    <xf numFmtId="3" fontId="59" fillId="33" borderId="28" xfId="0" applyNumberFormat="1" applyFont="1" applyFill="1" applyBorder="1" applyAlignment="1" applyProtection="1">
      <alignment horizontal="right" vertical="center"/>
      <protection locked="0"/>
    </xf>
    <xf numFmtId="3" fontId="61" fillId="33" borderId="28" xfId="0" applyNumberFormat="1" applyFont="1" applyFill="1" applyBorder="1" applyAlignment="1" applyProtection="1">
      <alignment horizontal="right" vertical="center"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1" fillId="34" borderId="16" xfId="0" applyFont="1" applyFill="1" applyBorder="1" applyAlignment="1" applyProtection="1">
      <alignment/>
      <protection locked="0"/>
    </xf>
    <xf numFmtId="3" fontId="0" fillId="33" borderId="13" xfId="0" applyNumberFormat="1" applyFont="1" applyFill="1" applyBorder="1" applyAlignment="1" applyProtection="1">
      <alignment horizontal="right" vertical="center"/>
      <protection locked="0"/>
    </xf>
    <xf numFmtId="3" fontId="0" fillId="33" borderId="19" xfId="0" applyNumberFormat="1" applyFont="1" applyFill="1" applyBorder="1" applyAlignment="1" applyProtection="1">
      <alignment horizontal="right" vertical="center"/>
      <protection locked="0"/>
    </xf>
    <xf numFmtId="3" fontId="0" fillId="34" borderId="31" xfId="0" applyNumberFormat="1" applyFont="1" applyFill="1" applyBorder="1" applyAlignment="1">
      <alignment horizontal="right"/>
    </xf>
    <xf numFmtId="3" fontId="0" fillId="34" borderId="33" xfId="0" applyNumberFormat="1" applyFont="1" applyFill="1" applyBorder="1" applyAlignment="1">
      <alignment horizontal="right"/>
    </xf>
    <xf numFmtId="3" fontId="0" fillId="33" borderId="28" xfId="0" applyNumberFormat="1" applyFont="1" applyFill="1" applyBorder="1" applyAlignment="1" applyProtection="1">
      <alignment horizontal="right" vertical="center"/>
      <protection locked="0"/>
    </xf>
    <xf numFmtId="3" fontId="0" fillId="33" borderId="42" xfId="0" applyNumberFormat="1" applyFont="1" applyFill="1" applyBorder="1" applyAlignment="1" applyProtection="1">
      <alignment horizontal="right" vertical="center"/>
      <protection locked="0"/>
    </xf>
    <xf numFmtId="3" fontId="0" fillId="34" borderId="33" xfId="0" applyNumberFormat="1" applyFont="1" applyFill="1" applyBorder="1" applyAlignment="1" applyProtection="1">
      <alignment horizontal="right" vertical="center"/>
      <protection/>
    </xf>
    <xf numFmtId="3" fontId="0" fillId="34" borderId="31" xfId="0" applyNumberFormat="1" applyFont="1" applyFill="1" applyBorder="1" applyAlignment="1" applyProtection="1">
      <alignment horizontal="right" vertical="center"/>
      <protection/>
    </xf>
    <xf numFmtId="3" fontId="1" fillId="34" borderId="33" xfId="0" applyNumberFormat="1" applyFont="1" applyFill="1" applyBorder="1" applyAlignment="1" applyProtection="1">
      <alignment horizontal="right" vertical="center"/>
      <protection/>
    </xf>
    <xf numFmtId="3" fontId="1" fillId="34" borderId="31" xfId="0" applyNumberFormat="1" applyFont="1" applyFill="1" applyBorder="1" applyAlignment="1" applyProtection="1">
      <alignment horizontal="right" vertical="center"/>
      <protection/>
    </xf>
    <xf numFmtId="0" fontId="0" fillId="35" borderId="11" xfId="0" applyFont="1" applyFill="1" applyBorder="1" applyAlignment="1" applyProtection="1">
      <alignment/>
      <protection locked="0"/>
    </xf>
    <xf numFmtId="4" fontId="0" fillId="35" borderId="26" xfId="0" applyNumberFormat="1" applyFont="1" applyFill="1" applyBorder="1" applyAlignment="1" applyProtection="1">
      <alignment horizontal="right" vertical="center"/>
      <protection locked="0"/>
    </xf>
    <xf numFmtId="0" fontId="6" fillId="35" borderId="0" xfId="0" applyFont="1" applyFill="1" applyAlignment="1" applyProtection="1">
      <alignment/>
      <protection locked="0"/>
    </xf>
    <xf numFmtId="0" fontId="0" fillId="35" borderId="74" xfId="0" applyFont="1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18" xfId="0" applyFill="1" applyBorder="1" applyAlignment="1">
      <alignment/>
    </xf>
    <xf numFmtId="4" fontId="0" fillId="35" borderId="26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 horizontal="right"/>
    </xf>
    <xf numFmtId="176" fontId="3" fillId="0" borderId="25" xfId="0" applyNumberFormat="1" applyFont="1" applyFill="1" applyBorder="1" applyAlignment="1">
      <alignment horizontal="right"/>
    </xf>
    <xf numFmtId="176" fontId="3" fillId="0" borderId="33" xfId="0" applyNumberFormat="1" applyFont="1" applyFill="1" applyBorder="1" applyAlignment="1">
      <alignment horizontal="right"/>
    </xf>
    <xf numFmtId="0" fontId="0" fillId="0" borderId="38" xfId="0" applyBorder="1" applyAlignment="1">
      <alignment/>
    </xf>
    <xf numFmtId="0" fontId="0" fillId="0" borderId="18" xfId="0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33" borderId="28" xfId="0" applyNumberFormat="1" applyFont="1" applyFill="1" applyBorder="1" applyAlignment="1" applyProtection="1">
      <alignment horizontal="right"/>
      <protection locked="0"/>
    </xf>
    <xf numFmtId="0" fontId="1" fillId="34" borderId="14" xfId="0" applyFont="1" applyFill="1" applyBorder="1" applyAlignment="1" applyProtection="1">
      <alignment/>
      <protection locked="0"/>
    </xf>
    <xf numFmtId="4" fontId="1" fillId="34" borderId="30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78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0" fillId="0" borderId="28" xfId="0" applyNumberFormat="1" applyBorder="1" applyAlignment="1">
      <alignment/>
    </xf>
    <xf numFmtId="4" fontId="0" fillId="0" borderId="27" xfId="0" applyNumberFormat="1" applyBorder="1" applyAlignment="1">
      <alignment/>
    </xf>
    <xf numFmtId="179" fontId="1" fillId="0" borderId="54" xfId="0" applyNumberFormat="1" applyFont="1" applyBorder="1" applyAlignment="1">
      <alignment/>
    </xf>
    <xf numFmtId="0" fontId="0" fillId="0" borderId="5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1" xfId="0" applyFont="1" applyBorder="1" applyAlignment="1">
      <alignment/>
    </xf>
    <xf numFmtId="179" fontId="0" fillId="0" borderId="26" xfId="0" applyNumberFormat="1" applyBorder="1" applyAlignment="1">
      <alignment/>
    </xf>
    <xf numFmtId="0" fontId="0" fillId="0" borderId="63" xfId="0" applyBorder="1" applyAlignment="1">
      <alignment/>
    </xf>
    <xf numFmtId="179" fontId="1" fillId="0" borderId="66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66" xfId="0" applyBorder="1" applyAlignment="1">
      <alignment/>
    </xf>
    <xf numFmtId="4" fontId="0" fillId="0" borderId="0" xfId="0" applyNumberFormat="1" applyBorder="1" applyAlignment="1">
      <alignment vertical="center"/>
    </xf>
    <xf numFmtId="179" fontId="0" fillId="0" borderId="30" xfId="0" applyNumberFormat="1" applyBorder="1" applyAlignment="1">
      <alignment/>
    </xf>
    <xf numFmtId="179" fontId="0" fillId="0" borderId="63" xfId="0" applyNumberFormat="1" applyBorder="1" applyAlignment="1">
      <alignment/>
    </xf>
    <xf numFmtId="0" fontId="21" fillId="0" borderId="0" xfId="0" applyFont="1" applyAlignment="1">
      <alignment horizontal="center"/>
    </xf>
    <xf numFmtId="0" fontId="0" fillId="0" borderId="40" xfId="0" applyBorder="1" applyAlignment="1">
      <alignment/>
    </xf>
    <xf numFmtId="0" fontId="0" fillId="0" borderId="48" xfId="0" applyBorder="1" applyAlignment="1">
      <alignment/>
    </xf>
    <xf numFmtId="0" fontId="0" fillId="0" borderId="65" xfId="0" applyBorder="1" applyAlignment="1">
      <alignment/>
    </xf>
    <xf numFmtId="0" fontId="0" fillId="0" borderId="49" xfId="0" applyBorder="1" applyAlignment="1">
      <alignment/>
    </xf>
    <xf numFmtId="0" fontId="0" fillId="0" borderId="28" xfId="0" applyBorder="1" applyAlignment="1">
      <alignment/>
    </xf>
    <xf numFmtId="0" fontId="0" fillId="0" borderId="78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71" xfId="0" applyBorder="1" applyAlignment="1">
      <alignment/>
    </xf>
    <xf numFmtId="0" fontId="0" fillId="0" borderId="32" xfId="0" applyBorder="1" applyAlignment="1">
      <alignment/>
    </xf>
    <xf numFmtId="4" fontId="0" fillId="0" borderId="37" xfId="0" applyNumberFormat="1" applyBorder="1" applyAlignment="1">
      <alignment/>
    </xf>
    <xf numFmtId="4" fontId="0" fillId="0" borderId="68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67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5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78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0" fillId="0" borderId="79" xfId="0" applyBorder="1" applyAlignment="1">
      <alignment/>
    </xf>
    <xf numFmtId="0" fontId="0" fillId="0" borderId="45" xfId="0" applyBorder="1" applyAlignment="1">
      <alignment/>
    </xf>
    <xf numFmtId="0" fontId="0" fillId="0" borderId="80" xfId="0" applyBorder="1" applyAlignment="1">
      <alignment/>
    </xf>
    <xf numFmtId="0" fontId="1" fillId="0" borderId="24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79" xfId="0" applyFont="1" applyBorder="1" applyAlignment="1">
      <alignment/>
    </xf>
    <xf numFmtId="0" fontId="1" fillId="0" borderId="81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71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79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7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Border="1" applyAlignment="1">
      <alignment/>
    </xf>
    <xf numFmtId="4" fontId="0" fillId="0" borderId="19" xfId="0" applyNumberFormat="1" applyBorder="1" applyAlignment="1">
      <alignment horizontal="left"/>
    </xf>
    <xf numFmtId="4" fontId="0" fillId="0" borderId="33" xfId="0" applyNumberForma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74" xfId="0" applyFont="1" applyBorder="1" applyAlignment="1">
      <alignment/>
    </xf>
    <xf numFmtId="0" fontId="0" fillId="0" borderId="38" xfId="0" applyBorder="1" applyAlignment="1">
      <alignment/>
    </xf>
    <xf numFmtId="0" fontId="0" fillId="0" borderId="18" xfId="0" applyBorder="1" applyAlignment="1">
      <alignment/>
    </xf>
    <xf numFmtId="0" fontId="0" fillId="0" borderId="3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74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/>
    </xf>
    <xf numFmtId="0" fontId="1" fillId="0" borderId="74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33" borderId="69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33" borderId="82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0" fillId="33" borderId="78" xfId="0" applyFont="1" applyFill="1" applyBorder="1" applyAlignment="1">
      <alignment horizontal="center" wrapText="1"/>
    </xf>
    <xf numFmtId="0" fontId="0" fillId="33" borderId="7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01"/>
  <sheetViews>
    <sheetView zoomScalePageLayoutView="0" workbookViewId="0" topLeftCell="A2">
      <selection activeCell="C24" sqref="C24"/>
    </sheetView>
  </sheetViews>
  <sheetFormatPr defaultColWidth="9.00390625" defaultRowHeight="12.75"/>
  <cols>
    <col min="1" max="1" width="36.75390625" style="3" customWidth="1"/>
    <col min="2" max="2" width="9.75390625" style="0" customWidth="1"/>
    <col min="4" max="4" width="10.125" style="0" customWidth="1"/>
    <col min="5" max="6" width="10.375" style="0" customWidth="1"/>
    <col min="7" max="7" width="10.625" style="0" customWidth="1"/>
  </cols>
  <sheetData>
    <row r="3" spans="1:6" ht="15" customHeight="1">
      <c r="A3" s="2"/>
      <c r="F3" s="31"/>
    </row>
    <row r="4" spans="1:6" ht="12.75" customHeight="1">
      <c r="A4" s="2"/>
      <c r="F4" s="31"/>
    </row>
    <row r="5" spans="1:6" ht="15.75">
      <c r="A5" s="138" t="s">
        <v>35</v>
      </c>
      <c r="F5" s="31" t="s">
        <v>52</v>
      </c>
    </row>
    <row r="6" ht="13.5" thickBot="1"/>
    <row r="7" spans="1:7" ht="27" thickBot="1">
      <c r="A7" s="358" t="s">
        <v>3</v>
      </c>
      <c r="B7" s="359" t="s">
        <v>0</v>
      </c>
      <c r="C7" s="359" t="s">
        <v>1</v>
      </c>
      <c r="D7" s="368" t="s">
        <v>245</v>
      </c>
      <c r="E7" s="368" t="s">
        <v>57</v>
      </c>
      <c r="F7" s="359" t="s">
        <v>246</v>
      </c>
      <c r="G7" s="360" t="s">
        <v>163</v>
      </c>
    </row>
    <row r="8" spans="1:7" ht="12.75">
      <c r="A8" s="5" t="s">
        <v>45</v>
      </c>
      <c r="B8" s="431">
        <v>850</v>
      </c>
      <c r="C8" s="431">
        <v>850</v>
      </c>
      <c r="D8" s="431">
        <v>837</v>
      </c>
      <c r="E8" s="448">
        <f aca="true" t="shared" si="0" ref="E8:E14">D8/C8*100</f>
        <v>98.47058823529412</v>
      </c>
      <c r="F8" s="431">
        <v>860</v>
      </c>
      <c r="G8" s="440">
        <f aca="true" t="shared" si="1" ref="G8:G25">D8/F8*100</f>
        <v>97.32558139534883</v>
      </c>
    </row>
    <row r="9" spans="1:7" ht="12.75">
      <c r="A9" s="5" t="s">
        <v>44</v>
      </c>
      <c r="B9" s="431">
        <v>6</v>
      </c>
      <c r="C9" s="431">
        <v>6</v>
      </c>
      <c r="D9" s="431">
        <v>5</v>
      </c>
      <c r="E9" s="448">
        <f t="shared" si="0"/>
        <v>83.33333333333334</v>
      </c>
      <c r="F9" s="431">
        <v>4</v>
      </c>
      <c r="G9" s="440">
        <f t="shared" si="1"/>
        <v>125</v>
      </c>
    </row>
    <row r="10" spans="1:7" ht="12.75">
      <c r="A10" s="5" t="s">
        <v>46</v>
      </c>
      <c r="B10" s="431">
        <v>300</v>
      </c>
      <c r="C10" s="431">
        <v>300</v>
      </c>
      <c r="D10" s="431">
        <v>655</v>
      </c>
      <c r="E10" s="448">
        <f t="shared" si="0"/>
        <v>218.33333333333331</v>
      </c>
      <c r="F10" s="431">
        <v>389</v>
      </c>
      <c r="G10" s="440">
        <f t="shared" si="1"/>
        <v>168.38046272493574</v>
      </c>
    </row>
    <row r="11" spans="1:7" ht="12.75">
      <c r="A11" s="5" t="s">
        <v>47</v>
      </c>
      <c r="B11" s="431">
        <v>4</v>
      </c>
      <c r="C11" s="431">
        <v>4</v>
      </c>
      <c r="D11" s="431">
        <v>4</v>
      </c>
      <c r="E11" s="448"/>
      <c r="F11" s="431">
        <v>5</v>
      </c>
      <c r="G11" s="440"/>
    </row>
    <row r="12" spans="1:7" ht="12.75">
      <c r="A12" s="5" t="s">
        <v>48</v>
      </c>
      <c r="B12" s="431">
        <v>1280</v>
      </c>
      <c r="C12" s="431">
        <v>1280</v>
      </c>
      <c r="D12" s="431">
        <v>1199</v>
      </c>
      <c r="E12" s="448">
        <f t="shared" si="0"/>
        <v>93.671875</v>
      </c>
      <c r="F12" s="431">
        <v>1292</v>
      </c>
      <c r="G12" s="440">
        <f t="shared" si="1"/>
        <v>92.80185758513932</v>
      </c>
    </row>
    <row r="13" spans="1:7" ht="12.75">
      <c r="A13" s="6" t="s">
        <v>169</v>
      </c>
      <c r="B13" s="432">
        <v>0</v>
      </c>
      <c r="C13" s="432">
        <v>0</v>
      </c>
      <c r="D13" s="432">
        <v>207</v>
      </c>
      <c r="E13" s="448"/>
      <c r="F13" s="432">
        <v>62</v>
      </c>
      <c r="G13" s="440"/>
    </row>
    <row r="14" spans="1:7" ht="12.75">
      <c r="A14" s="6" t="s">
        <v>4</v>
      </c>
      <c r="B14" s="432">
        <v>2777</v>
      </c>
      <c r="C14" s="432">
        <v>2777</v>
      </c>
      <c r="D14" s="432">
        <v>2932</v>
      </c>
      <c r="E14" s="448">
        <f t="shared" si="0"/>
        <v>105.58156283759452</v>
      </c>
      <c r="F14" s="432">
        <v>2603</v>
      </c>
      <c r="G14" s="440">
        <f t="shared" si="1"/>
        <v>112.63926238955051</v>
      </c>
    </row>
    <row r="15" spans="1:7" ht="13.5" thickBot="1">
      <c r="A15" s="6" t="s">
        <v>170</v>
      </c>
      <c r="B15" s="432">
        <v>8500</v>
      </c>
      <c r="C15" s="432">
        <v>8500</v>
      </c>
      <c r="D15" s="432">
        <v>9799</v>
      </c>
      <c r="E15" s="448">
        <f aca="true" t="shared" si="2" ref="E15:E21">D15/C15*100</f>
        <v>115.28235294117648</v>
      </c>
      <c r="F15" s="432">
        <v>9371</v>
      </c>
      <c r="G15" s="440">
        <f>D15/F15*100</f>
        <v>104.5672820403372</v>
      </c>
    </row>
    <row r="16" spans="1:7" ht="13.5" thickBot="1">
      <c r="A16" s="21" t="s">
        <v>5</v>
      </c>
      <c r="B16" s="485">
        <f>SUM(B8:B15)</f>
        <v>13717</v>
      </c>
      <c r="C16" s="433">
        <f>SUM(C8:C15)</f>
        <v>13717</v>
      </c>
      <c r="D16" s="433">
        <f>SUM(D8:D15)</f>
        <v>15638</v>
      </c>
      <c r="E16" s="433">
        <f t="shared" si="2"/>
        <v>114.00451993876213</v>
      </c>
      <c r="F16" s="433">
        <f>SUM(F8:F15)</f>
        <v>14586</v>
      </c>
      <c r="G16" s="441">
        <f t="shared" si="1"/>
        <v>107.21239544768957</v>
      </c>
    </row>
    <row r="17" spans="1:7" ht="12.75">
      <c r="A17" s="4" t="s">
        <v>55</v>
      </c>
      <c r="B17" s="434">
        <v>0</v>
      </c>
      <c r="C17" s="434">
        <v>34</v>
      </c>
      <c r="D17" s="434">
        <v>34</v>
      </c>
      <c r="E17" s="448">
        <f t="shared" si="2"/>
        <v>100</v>
      </c>
      <c r="F17" s="434">
        <v>48</v>
      </c>
      <c r="G17" s="440">
        <f t="shared" si="1"/>
        <v>70.83333333333334</v>
      </c>
    </row>
    <row r="18" spans="1:7" ht="12.75">
      <c r="A18" s="5" t="s">
        <v>6</v>
      </c>
      <c r="B18" s="431">
        <v>13105</v>
      </c>
      <c r="C18" s="431">
        <v>13105</v>
      </c>
      <c r="D18" s="431">
        <v>15652</v>
      </c>
      <c r="E18" s="448">
        <f t="shared" si="2"/>
        <v>119.43533002670736</v>
      </c>
      <c r="F18" s="431">
        <v>5880</v>
      </c>
      <c r="G18" s="440">
        <f t="shared" si="1"/>
        <v>266.1904761904762</v>
      </c>
    </row>
    <row r="19" spans="1:7" ht="12.75">
      <c r="A19" s="5" t="s">
        <v>32</v>
      </c>
      <c r="B19" s="431">
        <v>183</v>
      </c>
      <c r="C19" s="431">
        <v>183</v>
      </c>
      <c r="D19" s="431">
        <v>608</v>
      </c>
      <c r="E19" s="448">
        <f t="shared" si="2"/>
        <v>332.24043715846994</v>
      </c>
      <c r="F19" s="431">
        <v>2236</v>
      </c>
      <c r="G19" s="440">
        <f t="shared" si="1"/>
        <v>27.191413237924866</v>
      </c>
    </row>
    <row r="20" spans="1:7" ht="12.75">
      <c r="A20" s="5" t="s">
        <v>50</v>
      </c>
      <c r="B20" s="431">
        <v>0</v>
      </c>
      <c r="C20" s="431">
        <v>296</v>
      </c>
      <c r="D20" s="431">
        <v>296</v>
      </c>
      <c r="E20" s="448">
        <f t="shared" si="2"/>
        <v>100</v>
      </c>
      <c r="F20" s="431">
        <v>31</v>
      </c>
      <c r="G20" s="440">
        <f>D20/F20*100</f>
        <v>954.8387096774194</v>
      </c>
    </row>
    <row r="21" spans="1:7" ht="12.75">
      <c r="A21" s="5" t="s">
        <v>121</v>
      </c>
      <c r="B21" s="431">
        <v>0</v>
      </c>
      <c r="C21" s="431">
        <v>661</v>
      </c>
      <c r="D21" s="431">
        <v>661</v>
      </c>
      <c r="E21" s="448">
        <f t="shared" si="2"/>
        <v>100</v>
      </c>
      <c r="F21" s="431">
        <v>1205</v>
      </c>
      <c r="G21" s="440">
        <f>D21/F21*100</f>
        <v>54.85477178423237</v>
      </c>
    </row>
    <row r="22" spans="1:7" ht="12.75">
      <c r="A22" s="5" t="s">
        <v>132</v>
      </c>
      <c r="B22" s="431">
        <v>0</v>
      </c>
      <c r="C22" s="431">
        <v>0</v>
      </c>
      <c r="D22" s="431">
        <v>70</v>
      </c>
      <c r="E22" s="448"/>
      <c r="F22" s="431">
        <v>99</v>
      </c>
      <c r="G22" s="440">
        <f t="shared" si="1"/>
        <v>70.70707070707071</v>
      </c>
    </row>
    <row r="23" spans="1:7" ht="13.5" thickBot="1">
      <c r="A23" s="5" t="s">
        <v>7</v>
      </c>
      <c r="B23" s="431">
        <v>31</v>
      </c>
      <c r="C23" s="431">
        <v>385</v>
      </c>
      <c r="D23" s="431">
        <v>615</v>
      </c>
      <c r="E23" s="448">
        <f>D23/C23*100</f>
        <v>159.74025974025975</v>
      </c>
      <c r="F23" s="431">
        <v>693</v>
      </c>
      <c r="G23" s="442">
        <f t="shared" si="1"/>
        <v>88.74458874458875</v>
      </c>
    </row>
    <row r="24" spans="1:7" ht="13.5" thickBot="1">
      <c r="A24" s="33" t="s">
        <v>8</v>
      </c>
      <c r="B24" s="435">
        <f>SUM(B17:B23)</f>
        <v>13319</v>
      </c>
      <c r="C24" s="435">
        <f>SUM(C17:C23)</f>
        <v>14664</v>
      </c>
      <c r="D24" s="435">
        <f>SUM(D17:D23)</f>
        <v>17936</v>
      </c>
      <c r="E24" s="449">
        <f aca="true" t="shared" si="3" ref="E24:E37">D24/C24*100</f>
        <v>122.31314784506273</v>
      </c>
      <c r="F24" s="435">
        <f>SUM(F17:F23)</f>
        <v>10192</v>
      </c>
      <c r="G24" s="443">
        <f t="shared" si="1"/>
        <v>175.9811616954474</v>
      </c>
    </row>
    <row r="25" spans="1:7" ht="19.5" customHeight="1" thickBot="1">
      <c r="A25" s="361" t="s">
        <v>9</v>
      </c>
      <c r="B25" s="436">
        <f>B16+B24</f>
        <v>27036</v>
      </c>
      <c r="C25" s="436">
        <f>C16+C24</f>
        <v>28381</v>
      </c>
      <c r="D25" s="436">
        <f>D16+D24</f>
        <v>33574</v>
      </c>
      <c r="E25" s="450">
        <f t="shared" si="3"/>
        <v>118.29745252105282</v>
      </c>
      <c r="F25" s="436">
        <f>F16+F24</f>
        <v>24778</v>
      </c>
      <c r="G25" s="444">
        <f t="shared" si="1"/>
        <v>135.49923319073372</v>
      </c>
    </row>
    <row r="26" spans="1:7" ht="19.5" customHeight="1" thickBot="1">
      <c r="A26" s="369" t="s">
        <v>124</v>
      </c>
      <c r="B26" s="486">
        <v>0</v>
      </c>
      <c r="C26" s="486">
        <v>2836</v>
      </c>
      <c r="D26" s="486">
        <v>2836</v>
      </c>
      <c r="E26" s="450">
        <f>D26/C26*100</f>
        <v>100</v>
      </c>
      <c r="F26" s="436">
        <v>2836</v>
      </c>
      <c r="G26" s="444">
        <f>D26/F26*100</f>
        <v>100</v>
      </c>
    </row>
    <row r="27" spans="1:7" ht="12.75" customHeight="1">
      <c r="A27" s="37" t="s">
        <v>64</v>
      </c>
      <c r="B27" s="437">
        <v>0</v>
      </c>
      <c r="C27" s="437">
        <v>1018</v>
      </c>
      <c r="D27" s="437">
        <v>1018</v>
      </c>
      <c r="E27" s="448">
        <f>D27/C27*100</f>
        <v>100</v>
      </c>
      <c r="F27" s="437">
        <v>1159</v>
      </c>
      <c r="G27" s="445">
        <f>D27/F27*100</f>
        <v>87.83433994823123</v>
      </c>
    </row>
    <row r="28" spans="1:7" ht="12.75">
      <c r="A28" s="37" t="s">
        <v>60</v>
      </c>
      <c r="B28" s="437">
        <v>16352</v>
      </c>
      <c r="C28" s="437">
        <v>16352</v>
      </c>
      <c r="D28" s="437">
        <v>16352</v>
      </c>
      <c r="E28" s="448">
        <f t="shared" si="3"/>
        <v>100</v>
      </c>
      <c r="F28" s="437">
        <v>16120</v>
      </c>
      <c r="G28" s="445">
        <f aca="true" t="shared" si="4" ref="G28:G38">D28/F28*100</f>
        <v>101.43920595533498</v>
      </c>
    </row>
    <row r="29" spans="1:7" ht="12.75">
      <c r="A29" s="37" t="s">
        <v>250</v>
      </c>
      <c r="B29" s="437"/>
      <c r="C29" s="437">
        <v>11</v>
      </c>
      <c r="D29" s="437">
        <v>11</v>
      </c>
      <c r="E29" s="448">
        <f t="shared" si="3"/>
        <v>100</v>
      </c>
      <c r="F29" s="437"/>
      <c r="G29" s="445"/>
    </row>
    <row r="30" spans="1:7" ht="12.75">
      <c r="A30" s="37" t="s">
        <v>251</v>
      </c>
      <c r="B30" s="437"/>
      <c r="C30" s="437">
        <v>499</v>
      </c>
      <c r="D30" s="437">
        <v>499</v>
      </c>
      <c r="E30" s="448">
        <f t="shared" si="3"/>
        <v>100</v>
      </c>
      <c r="F30" s="437"/>
      <c r="G30" s="445"/>
    </row>
    <row r="31" spans="1:7" ht="12.75">
      <c r="A31" s="37" t="s">
        <v>61</v>
      </c>
      <c r="B31" s="437">
        <v>0</v>
      </c>
      <c r="C31" s="437">
        <v>5229</v>
      </c>
      <c r="D31" s="437">
        <v>5229</v>
      </c>
      <c r="E31" s="448">
        <f>D31/C31*100</f>
        <v>100</v>
      </c>
      <c r="F31" s="437">
        <v>1824</v>
      </c>
      <c r="G31" s="445">
        <f t="shared" si="4"/>
        <v>286.6776315789474</v>
      </c>
    </row>
    <row r="32" spans="1:7" ht="12.75">
      <c r="A32" s="37" t="s">
        <v>252</v>
      </c>
      <c r="B32" s="437"/>
      <c r="C32" s="437">
        <v>8484</v>
      </c>
      <c r="D32" s="550">
        <v>8484</v>
      </c>
      <c r="E32" s="448">
        <f t="shared" si="3"/>
        <v>100</v>
      </c>
      <c r="F32" s="550"/>
      <c r="G32" s="445"/>
    </row>
    <row r="33" spans="1:7" ht="12.75">
      <c r="A33" s="10" t="s">
        <v>62</v>
      </c>
      <c r="B33" s="487">
        <v>63184</v>
      </c>
      <c r="C33" s="487">
        <v>78559</v>
      </c>
      <c r="D33" s="438">
        <v>78559</v>
      </c>
      <c r="E33" s="448">
        <f t="shared" si="3"/>
        <v>100</v>
      </c>
      <c r="F33" s="438">
        <v>112886</v>
      </c>
      <c r="G33" s="446">
        <f t="shared" si="4"/>
        <v>69.59144623779743</v>
      </c>
    </row>
    <row r="34" spans="1:7" ht="12.75">
      <c r="A34" s="29" t="s">
        <v>227</v>
      </c>
      <c r="B34" s="438"/>
      <c r="C34" s="488">
        <v>10100</v>
      </c>
      <c r="D34" s="438">
        <v>10100</v>
      </c>
      <c r="E34" s="448">
        <f t="shared" si="3"/>
        <v>100</v>
      </c>
      <c r="F34" s="438">
        <v>0</v>
      </c>
      <c r="G34" s="446"/>
    </row>
    <row r="35" spans="1:7" ht="12.75">
      <c r="A35" s="29" t="s">
        <v>201</v>
      </c>
      <c r="B35" s="438">
        <v>0</v>
      </c>
      <c r="C35" s="488">
        <v>2725</v>
      </c>
      <c r="D35" s="438">
        <v>2725</v>
      </c>
      <c r="E35" s="448">
        <f>D35/C35*100</f>
        <v>100</v>
      </c>
      <c r="F35" s="438">
        <v>0</v>
      </c>
      <c r="G35" s="446"/>
    </row>
    <row r="36" spans="1:7" ht="12.75">
      <c r="A36" s="29" t="s">
        <v>226</v>
      </c>
      <c r="B36" s="438">
        <v>0</v>
      </c>
      <c r="C36" s="488">
        <v>11151</v>
      </c>
      <c r="D36" s="438">
        <v>10877</v>
      </c>
      <c r="E36" s="448">
        <f>D36/C36*100</f>
        <v>97.54282127163482</v>
      </c>
      <c r="F36" s="438">
        <v>0</v>
      </c>
      <c r="G36" s="446"/>
    </row>
    <row r="37" spans="1:7" ht="13.5" thickBot="1">
      <c r="A37" s="29" t="s">
        <v>65</v>
      </c>
      <c r="B37" s="438">
        <v>500</v>
      </c>
      <c r="C37" s="488">
        <v>500</v>
      </c>
      <c r="D37" s="438">
        <v>500</v>
      </c>
      <c r="E37" s="448">
        <f t="shared" si="3"/>
        <v>100</v>
      </c>
      <c r="F37" s="438">
        <v>500</v>
      </c>
      <c r="G37" s="446">
        <f t="shared" si="4"/>
        <v>100</v>
      </c>
    </row>
    <row r="38" spans="1:7" ht="19.5" customHeight="1" thickBot="1">
      <c r="A38" s="370" t="s">
        <v>125</v>
      </c>
      <c r="B38" s="486">
        <f>SUM(B27:B37)</f>
        <v>80036</v>
      </c>
      <c r="C38" s="486">
        <f>SUM(C27:C37)</f>
        <v>134628</v>
      </c>
      <c r="D38" s="486">
        <f>SUM(D27:D37)</f>
        <v>134354</v>
      </c>
      <c r="E38" s="451">
        <f>D38/C38*100</f>
        <v>99.79647621594319</v>
      </c>
      <c r="F38" s="486">
        <f>SUM(F27:F37)</f>
        <v>132489</v>
      </c>
      <c r="G38" s="444">
        <f t="shared" si="4"/>
        <v>101.40766403248571</v>
      </c>
    </row>
    <row r="39" spans="1:7" ht="13.5" thickBot="1">
      <c r="A39" s="205"/>
      <c r="B39" s="511"/>
      <c r="C39" s="427"/>
      <c r="D39" s="428"/>
      <c r="E39" s="452"/>
      <c r="F39" s="439"/>
      <c r="G39" s="447"/>
    </row>
    <row r="40" spans="1:7" ht="19.5" customHeight="1" thickBot="1">
      <c r="A40" s="369" t="s">
        <v>222</v>
      </c>
      <c r="B40" s="436">
        <v>26800</v>
      </c>
      <c r="C40" s="489">
        <v>26800</v>
      </c>
      <c r="D40" s="436">
        <v>20149</v>
      </c>
      <c r="E40" s="450">
        <f>D40/C40*100</f>
        <v>75.18283582089552</v>
      </c>
      <c r="F40" s="436">
        <v>68994</v>
      </c>
      <c r="G40" s="444">
        <f>D40/F40*100</f>
        <v>29.20398875264516</v>
      </c>
    </row>
    <row r="41" spans="1:7" ht="19.5" customHeight="1" thickBot="1">
      <c r="A41" s="365" t="s">
        <v>122</v>
      </c>
      <c r="B41" s="371">
        <f>SUM(B25+B26+B38+B40)</f>
        <v>133872</v>
      </c>
      <c r="C41" s="371">
        <f>SUM(C25+C26+C38+C40)</f>
        <v>192645</v>
      </c>
      <c r="D41" s="371">
        <f>SUM(D25+D26+D38+D40)</f>
        <v>190913</v>
      </c>
      <c r="E41" s="372">
        <f>D41/C41*100</f>
        <v>99.10093695657817</v>
      </c>
      <c r="F41" s="371">
        <f>SUM(F25+F26+F38+F40)</f>
        <v>229097</v>
      </c>
      <c r="G41" s="373">
        <f>D41/F41*100</f>
        <v>83.33282408761355</v>
      </c>
    </row>
    <row r="42" spans="1:7" ht="12.75">
      <c r="A42" s="11" t="s">
        <v>249</v>
      </c>
      <c r="B42" s="12"/>
      <c r="C42" s="12"/>
      <c r="D42" s="12"/>
      <c r="E42" s="12"/>
      <c r="F42" s="12"/>
      <c r="G42" s="12"/>
    </row>
    <row r="43" spans="1:7" ht="12.75">
      <c r="A43" s="11"/>
      <c r="B43" s="12"/>
      <c r="C43" s="12"/>
      <c r="D43" s="12"/>
      <c r="E43" s="12"/>
      <c r="F43" s="12"/>
      <c r="G43" s="12"/>
    </row>
    <row r="44" spans="1:7" ht="12.75">
      <c r="A44" s="11" t="s">
        <v>58</v>
      </c>
      <c r="B44" s="12"/>
      <c r="C44" s="12"/>
      <c r="D44" s="12"/>
      <c r="E44" s="12"/>
      <c r="F44" s="12"/>
      <c r="G44" s="12"/>
    </row>
    <row r="45" spans="1:7" ht="12.75">
      <c r="A45" s="11" t="s">
        <v>37</v>
      </c>
      <c r="B45" s="12" t="s">
        <v>36</v>
      </c>
      <c r="C45" s="12"/>
      <c r="D45" s="12"/>
      <c r="E45" s="12"/>
      <c r="F45" s="12"/>
      <c r="G45" s="12"/>
    </row>
    <row r="46" spans="1:7" ht="12.75">
      <c r="A46" s="11" t="s">
        <v>63</v>
      </c>
      <c r="B46" s="12"/>
      <c r="C46" s="12"/>
      <c r="D46" s="12"/>
      <c r="E46" s="12"/>
      <c r="F46" s="12"/>
      <c r="G46" s="12"/>
    </row>
    <row r="47" spans="1:7" ht="12.75">
      <c r="A47" s="11"/>
      <c r="B47" s="12"/>
      <c r="C47" s="12"/>
      <c r="D47" s="12"/>
      <c r="E47" s="12"/>
      <c r="F47" s="12"/>
      <c r="G47" s="12"/>
    </row>
    <row r="48" spans="1:7" ht="12.75">
      <c r="A48" s="38"/>
      <c r="B48" s="12"/>
      <c r="C48" s="12"/>
      <c r="D48" s="12"/>
      <c r="E48" s="12"/>
      <c r="F48" s="12"/>
      <c r="G48" s="12"/>
    </row>
    <row r="49" spans="1:7" ht="26.25">
      <c r="A49" s="13"/>
      <c r="B49" s="12"/>
      <c r="C49" s="12"/>
      <c r="D49" s="12"/>
      <c r="E49" s="12"/>
      <c r="F49" s="12"/>
      <c r="G49" s="12"/>
    </row>
    <row r="50" spans="1:7" ht="26.25">
      <c r="A50" s="13"/>
      <c r="B50" s="12"/>
      <c r="C50" s="12"/>
      <c r="D50" s="12"/>
      <c r="E50" s="12"/>
      <c r="F50" s="12"/>
      <c r="G50" s="12"/>
    </row>
    <row r="51" spans="1:7" ht="26.25">
      <c r="A51" s="13"/>
      <c r="B51" s="12"/>
      <c r="C51" s="12"/>
      <c r="D51" s="12"/>
      <c r="E51" s="12"/>
      <c r="F51" s="12"/>
      <c r="G51" s="12"/>
    </row>
    <row r="52" spans="1:7" ht="26.25">
      <c r="A52" s="13"/>
      <c r="B52" s="12"/>
      <c r="C52" s="12"/>
      <c r="D52" s="12"/>
      <c r="E52" s="12"/>
      <c r="F52" s="12"/>
      <c r="G52" s="12"/>
    </row>
    <row r="53" spans="1:7" ht="26.25">
      <c r="A53" s="13"/>
      <c r="B53" s="12"/>
      <c r="C53" s="12"/>
      <c r="D53" s="12"/>
      <c r="E53" s="12"/>
      <c r="F53" s="12"/>
      <c r="G53" s="12"/>
    </row>
    <row r="54" spans="1:7" ht="12.75">
      <c r="A54" s="11"/>
      <c r="B54" s="12"/>
      <c r="C54" s="12"/>
      <c r="D54" s="12"/>
      <c r="E54" s="12"/>
      <c r="F54" s="12"/>
      <c r="G54" s="12"/>
    </row>
    <row r="55" spans="1:7" ht="15.75">
      <c r="A55" s="182" t="s">
        <v>35</v>
      </c>
      <c r="B55" s="12"/>
      <c r="C55" s="12"/>
      <c r="D55" s="12"/>
      <c r="E55" s="12"/>
      <c r="F55" s="32" t="s">
        <v>53</v>
      </c>
      <c r="G55" s="12"/>
    </row>
    <row r="56" spans="1:7" ht="13.5" thickBot="1">
      <c r="A56" s="11"/>
      <c r="B56" s="12"/>
      <c r="C56" s="12"/>
      <c r="D56" s="12"/>
      <c r="E56" s="12"/>
      <c r="F56" s="12"/>
      <c r="G56" s="12"/>
    </row>
    <row r="57" spans="1:7" ht="27" thickBot="1">
      <c r="A57" s="358" t="s">
        <v>2</v>
      </c>
      <c r="B57" s="359" t="s">
        <v>0</v>
      </c>
      <c r="C57" s="359" t="s">
        <v>1</v>
      </c>
      <c r="D57" s="359" t="s">
        <v>245</v>
      </c>
      <c r="E57" s="359" t="s">
        <v>56</v>
      </c>
      <c r="F57" s="359" t="s">
        <v>246</v>
      </c>
      <c r="G57" s="360" t="s">
        <v>163</v>
      </c>
    </row>
    <row r="58" spans="1:7" ht="12.75">
      <c r="A58" s="14"/>
      <c r="B58" s="15"/>
      <c r="C58" s="15"/>
      <c r="D58" s="15"/>
      <c r="E58" s="466"/>
      <c r="F58" s="475"/>
      <c r="G58" s="453"/>
    </row>
    <row r="59" spans="1:7" ht="12.75">
      <c r="A59" s="23" t="s">
        <v>31</v>
      </c>
      <c r="B59" s="522">
        <v>1502</v>
      </c>
      <c r="C59" s="522">
        <v>2058</v>
      </c>
      <c r="D59" s="522">
        <v>1038</v>
      </c>
      <c r="E59" s="467">
        <f>D59/C59*100</f>
        <v>50.437317784256564</v>
      </c>
      <c r="F59" s="476">
        <v>882</v>
      </c>
      <c r="G59" s="454">
        <f aca="true" t="shared" si="5" ref="G59:G65">D59/F59*100</f>
        <v>117.68707482993197</v>
      </c>
    </row>
    <row r="60" spans="1:7" ht="12.75">
      <c r="A60" s="518" t="s">
        <v>26</v>
      </c>
      <c r="B60" s="523">
        <v>16826</v>
      </c>
      <c r="C60" s="523">
        <v>18936</v>
      </c>
      <c r="D60" s="523">
        <v>16777</v>
      </c>
      <c r="E60" s="467">
        <f>D60/C60*100</f>
        <v>88.59843683988171</v>
      </c>
      <c r="F60" s="477">
        <v>15076</v>
      </c>
      <c r="G60" s="454">
        <f t="shared" si="5"/>
        <v>111.2828336428761</v>
      </c>
    </row>
    <row r="61" spans="1:7" ht="12.75">
      <c r="A61" s="518" t="s">
        <v>21</v>
      </c>
      <c r="B61" s="523">
        <v>23204</v>
      </c>
      <c r="C61" s="523">
        <v>8088</v>
      </c>
      <c r="D61" s="523">
        <v>4743</v>
      </c>
      <c r="E61" s="467">
        <f aca="true" t="shared" si="6" ref="E61:E67">D61/C61*100</f>
        <v>58.64243323442137</v>
      </c>
      <c r="F61" s="477">
        <v>5529</v>
      </c>
      <c r="G61" s="454">
        <f t="shared" si="5"/>
        <v>85.78404774823657</v>
      </c>
    </row>
    <row r="62" spans="1:7" ht="12.75">
      <c r="A62" s="518" t="s">
        <v>22</v>
      </c>
      <c r="B62" s="523">
        <v>37768</v>
      </c>
      <c r="C62" s="523">
        <v>50517</v>
      </c>
      <c r="D62" s="523">
        <v>47980</v>
      </c>
      <c r="E62" s="467">
        <f t="shared" si="6"/>
        <v>94.97792822218263</v>
      </c>
      <c r="F62" s="477">
        <v>47346</v>
      </c>
      <c r="G62" s="454">
        <f t="shared" si="5"/>
        <v>101.33907827482787</v>
      </c>
    </row>
    <row r="63" spans="1:7" ht="12.75">
      <c r="A63" s="518" t="s">
        <v>115</v>
      </c>
      <c r="B63" s="523">
        <v>11320</v>
      </c>
      <c r="C63" s="523">
        <v>14360</v>
      </c>
      <c r="D63" s="523">
        <v>13521</v>
      </c>
      <c r="E63" s="467">
        <f t="shared" si="6"/>
        <v>94.1573816155989</v>
      </c>
      <c r="F63" s="477">
        <v>11763</v>
      </c>
      <c r="G63" s="454">
        <f t="shared" si="5"/>
        <v>114.94516704922214</v>
      </c>
    </row>
    <row r="64" spans="1:7" ht="12.75">
      <c r="A64" s="518" t="s">
        <v>212</v>
      </c>
      <c r="B64" s="523">
        <v>13475</v>
      </c>
      <c r="C64" s="523">
        <v>17290</v>
      </c>
      <c r="D64" s="523">
        <v>14792</v>
      </c>
      <c r="E64" s="467">
        <f t="shared" si="6"/>
        <v>85.55234239444765</v>
      </c>
      <c r="F64" s="477">
        <v>11801</v>
      </c>
      <c r="G64" s="454">
        <f t="shared" si="5"/>
        <v>125.3453097195153</v>
      </c>
    </row>
    <row r="65" spans="1:7" ht="12.75">
      <c r="A65" s="518" t="s">
        <v>27</v>
      </c>
      <c r="B65" s="523">
        <v>2286</v>
      </c>
      <c r="C65" s="523">
        <v>2448</v>
      </c>
      <c r="D65" s="523">
        <v>2388</v>
      </c>
      <c r="E65" s="467">
        <f t="shared" si="6"/>
        <v>97.54901960784314</v>
      </c>
      <c r="F65" s="477">
        <v>2395</v>
      </c>
      <c r="G65" s="454">
        <f t="shared" si="5"/>
        <v>99.70772442588726</v>
      </c>
    </row>
    <row r="66" spans="1:7" ht="12.75">
      <c r="A66" s="518" t="s">
        <v>28</v>
      </c>
      <c r="B66" s="523">
        <v>1180</v>
      </c>
      <c r="C66" s="523">
        <v>4126</v>
      </c>
      <c r="D66" s="523">
        <v>3936</v>
      </c>
      <c r="E66" s="467">
        <f t="shared" si="6"/>
        <v>95.39505574406203</v>
      </c>
      <c r="F66" s="477">
        <v>1468</v>
      </c>
      <c r="G66" s="454">
        <f>D66/F66*100</f>
        <v>268.1198910081744</v>
      </c>
    </row>
    <row r="67" spans="1:7" ht="12.75">
      <c r="A67" s="518" t="s">
        <v>29</v>
      </c>
      <c r="B67" s="523">
        <v>62053</v>
      </c>
      <c r="C67" s="523">
        <v>70250</v>
      </c>
      <c r="D67" s="523">
        <v>62768</v>
      </c>
      <c r="E67" s="467">
        <f t="shared" si="6"/>
        <v>89.34946619217082</v>
      </c>
      <c r="F67" s="477">
        <v>60861</v>
      </c>
      <c r="G67" s="454">
        <f>D67/F67*100</f>
        <v>103.133369481277</v>
      </c>
    </row>
    <row r="68" spans="1:7" ht="12.75">
      <c r="A68" s="518" t="s">
        <v>30</v>
      </c>
      <c r="B68" s="523">
        <v>3467</v>
      </c>
      <c r="C68" s="523">
        <v>9639</v>
      </c>
      <c r="D68" s="523">
        <v>1558</v>
      </c>
      <c r="E68" s="467">
        <f>D68/C68*100</f>
        <v>16.16350243801224</v>
      </c>
      <c r="F68" s="477">
        <v>1304</v>
      </c>
      <c r="G68" s="455">
        <f>D68/F68*100</f>
        <v>119.47852760736197</v>
      </c>
    </row>
    <row r="69" spans="1:7" ht="13.5" thickBot="1">
      <c r="A69" s="519"/>
      <c r="B69" s="513"/>
      <c r="C69" s="513"/>
      <c r="D69" s="514"/>
      <c r="E69" s="468"/>
      <c r="F69" s="478"/>
      <c r="G69" s="456"/>
    </row>
    <row r="70" spans="1:7" ht="19.5" customHeight="1" thickBot="1">
      <c r="A70" s="361" t="s">
        <v>38</v>
      </c>
      <c r="B70" s="524">
        <f>SUM(B58:B69)</f>
        <v>173081</v>
      </c>
      <c r="C70" s="525">
        <f>SUM(C58:C69)</f>
        <v>197712</v>
      </c>
      <c r="D70" s="524">
        <f>SUM(D58:D69)</f>
        <v>169501</v>
      </c>
      <c r="E70" s="469">
        <f>D70/C70*100</f>
        <v>85.73126567937202</v>
      </c>
      <c r="F70" s="479">
        <f>SUM(F58:F69)</f>
        <v>158425</v>
      </c>
      <c r="G70" s="457">
        <f>D70/F70*100</f>
        <v>106.99132081426544</v>
      </c>
    </row>
    <row r="71" spans="1:7" ht="12.75">
      <c r="A71" s="22"/>
      <c r="B71" s="515"/>
      <c r="C71" s="512"/>
      <c r="D71" s="512"/>
      <c r="E71" s="470"/>
      <c r="F71" s="476"/>
      <c r="G71" s="458"/>
    </row>
    <row r="72" spans="1:7" ht="12.75">
      <c r="A72" s="518" t="s">
        <v>31</v>
      </c>
      <c r="B72" s="523">
        <v>53304</v>
      </c>
      <c r="C72" s="523">
        <v>53681</v>
      </c>
      <c r="D72" s="523">
        <v>31925</v>
      </c>
      <c r="E72" s="467">
        <f aca="true" t="shared" si="7" ref="E72:E80">D72/C72*100</f>
        <v>59.47169389541923</v>
      </c>
      <c r="F72" s="477">
        <v>61980</v>
      </c>
      <c r="G72" s="455">
        <f aca="true" t="shared" si="8" ref="G72:G77">D72/F72*100</f>
        <v>51.50855114553081</v>
      </c>
    </row>
    <row r="73" spans="1:7" ht="12.75">
      <c r="A73" s="518" t="s">
        <v>26</v>
      </c>
      <c r="B73" s="523">
        <v>9600</v>
      </c>
      <c r="C73" s="523">
        <v>14864</v>
      </c>
      <c r="D73" s="523">
        <v>7238</v>
      </c>
      <c r="E73" s="467">
        <f t="shared" si="7"/>
        <v>48.694833153928954</v>
      </c>
      <c r="F73" s="477">
        <v>3070</v>
      </c>
      <c r="G73" s="455">
        <f t="shared" si="8"/>
        <v>235.76547231270357</v>
      </c>
    </row>
    <row r="74" spans="1:7" ht="12.75">
      <c r="A74" s="518" t="s">
        <v>59</v>
      </c>
      <c r="B74" s="523">
        <v>1800</v>
      </c>
      <c r="C74" s="523">
        <v>19635</v>
      </c>
      <c r="D74" s="523">
        <v>5243</v>
      </c>
      <c r="E74" s="467">
        <f t="shared" si="7"/>
        <v>26.702317290552585</v>
      </c>
      <c r="F74" s="477">
        <v>2694</v>
      </c>
      <c r="G74" s="455">
        <f t="shared" si="8"/>
        <v>194.61766889383816</v>
      </c>
    </row>
    <row r="75" spans="1:7" ht="12.75">
      <c r="A75" s="518" t="s">
        <v>23</v>
      </c>
      <c r="B75" s="523">
        <v>78750</v>
      </c>
      <c r="C75" s="523">
        <v>80410</v>
      </c>
      <c r="D75" s="523">
        <v>45340</v>
      </c>
      <c r="E75" s="467">
        <f t="shared" si="7"/>
        <v>56.38602163909962</v>
      </c>
      <c r="F75" s="477">
        <v>34770</v>
      </c>
      <c r="G75" s="455">
        <f t="shared" si="8"/>
        <v>130.39976991659478</v>
      </c>
    </row>
    <row r="76" spans="1:7" ht="12.75">
      <c r="A76" s="518" t="s">
        <v>115</v>
      </c>
      <c r="B76" s="523">
        <v>5000</v>
      </c>
      <c r="C76" s="523">
        <v>5000</v>
      </c>
      <c r="D76" s="523">
        <v>120</v>
      </c>
      <c r="E76" s="467">
        <f t="shared" si="7"/>
        <v>2.4</v>
      </c>
      <c r="F76" s="477">
        <v>319</v>
      </c>
      <c r="G76" s="455">
        <f t="shared" si="8"/>
        <v>37.61755485893417</v>
      </c>
    </row>
    <row r="77" spans="1:7" ht="12.75">
      <c r="A77" s="518" t="s">
        <v>212</v>
      </c>
      <c r="B77" s="523">
        <v>45984</v>
      </c>
      <c r="C77" s="523">
        <v>45574</v>
      </c>
      <c r="D77" s="523">
        <v>39057</v>
      </c>
      <c r="E77" s="467">
        <f t="shared" si="7"/>
        <v>85.70017992715144</v>
      </c>
      <c r="F77" s="477">
        <v>6755</v>
      </c>
      <c r="G77" s="455">
        <f t="shared" si="8"/>
        <v>578.1939304219097</v>
      </c>
    </row>
    <row r="78" spans="1:7" ht="12.75">
      <c r="A78" s="518" t="s">
        <v>27</v>
      </c>
      <c r="B78" s="523">
        <v>3500</v>
      </c>
      <c r="C78" s="523">
        <v>10700</v>
      </c>
      <c r="D78" s="523">
        <v>5489</v>
      </c>
      <c r="E78" s="467">
        <f t="shared" si="7"/>
        <v>51.29906542056075</v>
      </c>
      <c r="F78" s="477">
        <v>1156</v>
      </c>
      <c r="G78" s="455"/>
    </row>
    <row r="79" spans="1:7" ht="12.75">
      <c r="A79" s="518" t="s">
        <v>28</v>
      </c>
      <c r="B79" s="523">
        <v>550</v>
      </c>
      <c r="C79" s="523">
        <v>595</v>
      </c>
      <c r="D79" s="523">
        <v>591</v>
      </c>
      <c r="E79" s="467">
        <f t="shared" si="7"/>
        <v>99.32773109243698</v>
      </c>
      <c r="F79" s="477">
        <v>952</v>
      </c>
      <c r="G79" s="455">
        <f>D79/F79*100</f>
        <v>62.07983193277311</v>
      </c>
    </row>
    <row r="80" spans="1:7" ht="12.75">
      <c r="A80" s="518" t="s">
        <v>29</v>
      </c>
      <c r="B80" s="523">
        <v>12710</v>
      </c>
      <c r="C80" s="523">
        <v>17650</v>
      </c>
      <c r="D80" s="523">
        <v>6116</v>
      </c>
      <c r="E80" s="467">
        <f t="shared" si="7"/>
        <v>34.65155807365439</v>
      </c>
      <c r="F80" s="477">
        <v>627</v>
      </c>
      <c r="G80" s="455">
        <f>D80/F80*100</f>
        <v>975.438596491228</v>
      </c>
    </row>
    <row r="81" spans="1:7" ht="13.5" thickBot="1">
      <c r="A81" s="520" t="s">
        <v>30</v>
      </c>
      <c r="B81" s="526">
        <v>0</v>
      </c>
      <c r="C81" s="526">
        <v>0</v>
      </c>
      <c r="D81" s="527">
        <v>0</v>
      </c>
      <c r="E81" s="467"/>
      <c r="F81" s="480">
        <v>0</v>
      </c>
      <c r="G81" s="455"/>
    </row>
    <row r="82" spans="1:7" ht="19.5" customHeight="1" thickBot="1">
      <c r="A82" s="361" t="s">
        <v>39</v>
      </c>
      <c r="B82" s="528">
        <f>SUM(B71:B81)</f>
        <v>211198</v>
      </c>
      <c r="C82" s="528">
        <f>SUM(C71:C81)</f>
        <v>248109</v>
      </c>
      <c r="D82" s="529">
        <f>SUM(D71:D81)</f>
        <v>141119</v>
      </c>
      <c r="E82" s="469">
        <f>D82/C82*100</f>
        <v>56.87782385967458</v>
      </c>
      <c r="F82" s="481">
        <f>SUM(F71:F81)</f>
        <v>112323</v>
      </c>
      <c r="G82" s="459">
        <f>D82/F82*100</f>
        <v>125.63677964441833</v>
      </c>
    </row>
    <row r="83" spans="1:7" ht="13.5" thickBot="1">
      <c r="A83" s="520" t="s">
        <v>24</v>
      </c>
      <c r="B83" s="516"/>
      <c r="C83" s="516"/>
      <c r="D83" s="516"/>
      <c r="E83" s="471"/>
      <c r="F83" s="482"/>
      <c r="G83" s="460"/>
    </row>
    <row r="84" spans="1:7" ht="19.5" customHeight="1" thickBot="1">
      <c r="A84" s="521" t="s">
        <v>123</v>
      </c>
      <c r="B84" s="530">
        <f>B70+B82</f>
        <v>384279</v>
      </c>
      <c r="C84" s="531">
        <f>C70+C82</f>
        <v>445821</v>
      </c>
      <c r="D84" s="530">
        <f>D70+D82</f>
        <v>310620</v>
      </c>
      <c r="E84" s="363">
        <f>D84/C84*100</f>
        <v>69.67370312300228</v>
      </c>
      <c r="F84" s="363">
        <f>F70+F82</f>
        <v>270748</v>
      </c>
      <c r="G84" s="364">
        <f>D84/F84*100</f>
        <v>114.72660924549767</v>
      </c>
    </row>
    <row r="85" spans="1:7" ht="13.5" thickBot="1">
      <c r="A85" s="16" t="s">
        <v>25</v>
      </c>
      <c r="B85" s="517"/>
      <c r="C85" s="517"/>
      <c r="D85" s="517"/>
      <c r="E85" s="471"/>
      <c r="F85" s="483"/>
      <c r="G85" s="461"/>
    </row>
    <row r="86" spans="1:7" ht="19.5" customHeight="1" thickBot="1">
      <c r="A86" s="521" t="s">
        <v>225</v>
      </c>
      <c r="B86" s="530">
        <f>B41-B84</f>
        <v>-250407</v>
      </c>
      <c r="C86" s="531">
        <f>C41-C84</f>
        <v>-253176</v>
      </c>
      <c r="D86" s="531">
        <f>D41-D84</f>
        <v>-119707</v>
      </c>
      <c r="E86" s="363">
        <f>D86/C86*100</f>
        <v>47.28212784782128</v>
      </c>
      <c r="F86" s="362">
        <f>F41-F84</f>
        <v>-41651</v>
      </c>
      <c r="G86" s="364"/>
    </row>
    <row r="87" spans="1:7" ht="13.5" thickBot="1">
      <c r="A87" s="26"/>
      <c r="B87" s="429"/>
      <c r="C87" s="429"/>
      <c r="D87" s="429"/>
      <c r="E87" s="472"/>
      <c r="F87" s="472"/>
      <c r="G87" s="462"/>
    </row>
    <row r="88" spans="1:7" ht="16.5" thickBot="1">
      <c r="A88" s="19" t="s">
        <v>33</v>
      </c>
      <c r="B88" s="430"/>
      <c r="C88" s="430"/>
      <c r="D88" s="430"/>
      <c r="E88" s="473"/>
      <c r="F88" s="484"/>
      <c r="G88" s="463"/>
    </row>
    <row r="89" spans="1:7" s="1" customFormat="1" ht="24.75" customHeight="1">
      <c r="A89" s="206" t="s">
        <v>40</v>
      </c>
      <c r="B89" s="332">
        <v>251907</v>
      </c>
      <c r="C89" s="332">
        <v>255720</v>
      </c>
      <c r="D89" s="332" t="s">
        <v>34</v>
      </c>
      <c r="E89" s="474" t="s">
        <v>34</v>
      </c>
      <c r="F89" s="332" t="s">
        <v>34</v>
      </c>
      <c r="G89" s="464"/>
    </row>
    <row r="90" spans="1:7" s="1" customFormat="1" ht="15.75">
      <c r="A90" s="207" t="s">
        <v>41</v>
      </c>
      <c r="B90" s="333">
        <v>-1500</v>
      </c>
      <c r="C90" s="333">
        <v>-2544</v>
      </c>
      <c r="D90" s="333" t="s">
        <v>34</v>
      </c>
      <c r="E90" s="467" t="s">
        <v>34</v>
      </c>
      <c r="F90" s="333" t="s">
        <v>34</v>
      </c>
      <c r="G90" s="465"/>
    </row>
    <row r="91" spans="1:7" s="1" customFormat="1" ht="16.5" thickBot="1">
      <c r="A91" s="207" t="s">
        <v>42</v>
      </c>
      <c r="B91" s="333">
        <f>SUM(B89+B90)</f>
        <v>250407</v>
      </c>
      <c r="C91" s="333">
        <f>SUM(C89+C90)</f>
        <v>253176</v>
      </c>
      <c r="D91" s="333">
        <v>119707</v>
      </c>
      <c r="E91" s="467" t="s">
        <v>34</v>
      </c>
      <c r="F91" s="333" t="s">
        <v>34</v>
      </c>
      <c r="G91" s="465"/>
    </row>
    <row r="92" spans="1:7" s="1" customFormat="1" ht="19.5" customHeight="1" thickBot="1">
      <c r="A92" s="365" t="s">
        <v>126</v>
      </c>
      <c r="B92" s="366">
        <f>SUM(B91)</f>
        <v>250407</v>
      </c>
      <c r="C92" s="366">
        <f>SUM(C91)</f>
        <v>253176</v>
      </c>
      <c r="D92" s="366">
        <f>SUM(D91)</f>
        <v>119707</v>
      </c>
      <c r="E92" s="363"/>
      <c r="F92" s="366"/>
      <c r="G92" s="367"/>
    </row>
    <row r="93" spans="1:7" s="1" customFormat="1" ht="15.75">
      <c r="A93" s="26" t="s">
        <v>248</v>
      </c>
      <c r="B93" s="27"/>
      <c r="C93" s="27"/>
      <c r="D93" s="27"/>
      <c r="E93" s="28"/>
      <c r="F93" s="27"/>
      <c r="G93" s="18"/>
    </row>
    <row r="94" spans="1:7" s="1" customFormat="1" ht="15.75">
      <c r="A94" s="17"/>
      <c r="B94" s="18"/>
      <c r="C94" s="18"/>
      <c r="D94" s="18"/>
      <c r="E94" s="20"/>
      <c r="F94" s="18"/>
      <c r="G94" s="18"/>
    </row>
    <row r="95" spans="1:7" s="1" customFormat="1" ht="15.75">
      <c r="A95" s="24" t="s">
        <v>247</v>
      </c>
      <c r="B95" s="12"/>
      <c r="C95" s="12"/>
      <c r="D95" s="12"/>
      <c r="E95" s="12"/>
      <c r="F95" s="12"/>
      <c r="G95" s="12"/>
    </row>
    <row r="97" spans="1:8" ht="15">
      <c r="A97" s="25" t="s">
        <v>224</v>
      </c>
      <c r="H97" s="187"/>
    </row>
    <row r="98" ht="15">
      <c r="A98" s="25" t="s">
        <v>164</v>
      </c>
    </row>
    <row r="99" ht="15">
      <c r="A99" s="25"/>
    </row>
    <row r="101" ht="12.75">
      <c r="A101" s="3" t="s">
        <v>49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7" sqref="I7"/>
    </sheetView>
  </sheetViews>
  <sheetFormatPr defaultColWidth="9.00390625" defaultRowHeight="12.75"/>
  <cols>
    <col min="3" max="4" width="11.75390625" style="0" customWidth="1"/>
    <col min="6" max="6" width="13.25390625" style="0" customWidth="1"/>
    <col min="7" max="9" width="12.75390625" style="0" customWidth="1"/>
  </cols>
  <sheetData>
    <row r="1" ht="12.75">
      <c r="I1" t="s">
        <v>325</v>
      </c>
    </row>
    <row r="3" spans="1:6" ht="12.75">
      <c r="A3" s="187" t="s">
        <v>326</v>
      </c>
      <c r="B3" s="187"/>
      <c r="C3" s="187"/>
      <c r="D3" s="187"/>
      <c r="E3" s="187"/>
      <c r="F3" s="187"/>
    </row>
    <row r="4" spans="1:6" ht="12.75">
      <c r="A4" s="187"/>
      <c r="B4" s="187"/>
      <c r="C4" s="187"/>
      <c r="D4" s="187"/>
      <c r="E4" s="187"/>
      <c r="F4" s="187"/>
    </row>
    <row r="5" spans="1:6" ht="12.75">
      <c r="A5" s="187" t="s">
        <v>357</v>
      </c>
      <c r="B5" s="187"/>
      <c r="C5" s="187"/>
      <c r="D5" s="187"/>
      <c r="E5" s="187"/>
      <c r="F5" s="187"/>
    </row>
    <row r="7" ht="13.5" thickBot="1">
      <c r="I7" s="620" t="s">
        <v>86</v>
      </c>
    </row>
    <row r="8" spans="1:9" ht="12.75">
      <c r="A8" s="578" t="s">
        <v>328</v>
      </c>
      <c r="B8" s="398"/>
      <c r="C8" s="598" t="s">
        <v>329</v>
      </c>
      <c r="D8" s="599"/>
      <c r="E8" s="598" t="s">
        <v>330</v>
      </c>
      <c r="F8" s="599"/>
      <c r="G8" s="601" t="s">
        <v>332</v>
      </c>
      <c r="H8" s="610" t="s">
        <v>363</v>
      </c>
      <c r="I8" s="605"/>
    </row>
    <row r="9" spans="1:9" ht="12.75">
      <c r="A9" s="318"/>
      <c r="B9" s="41"/>
      <c r="C9" s="582" t="s">
        <v>333</v>
      </c>
      <c r="D9" s="583" t="s">
        <v>334</v>
      </c>
      <c r="E9" s="582" t="s">
        <v>333</v>
      </c>
      <c r="F9" s="583" t="s">
        <v>335</v>
      </c>
      <c r="G9" s="602" t="s">
        <v>337</v>
      </c>
      <c r="H9" s="602" t="s">
        <v>338</v>
      </c>
      <c r="I9" s="607" t="s">
        <v>338</v>
      </c>
    </row>
    <row r="10" spans="1:9" ht="13.5" thickBot="1">
      <c r="A10" s="580"/>
      <c r="B10" s="581"/>
      <c r="C10" s="587"/>
      <c r="D10" s="586" t="s">
        <v>339</v>
      </c>
      <c r="E10" s="587"/>
      <c r="F10" s="586" t="s">
        <v>340</v>
      </c>
      <c r="G10" s="603" t="s">
        <v>342</v>
      </c>
      <c r="H10" s="603" t="s">
        <v>343</v>
      </c>
      <c r="I10" s="609" t="s">
        <v>344</v>
      </c>
    </row>
    <row r="11" spans="1:9" ht="12.75">
      <c r="A11" s="618" t="s">
        <v>361</v>
      </c>
      <c r="B11" s="185"/>
      <c r="C11" s="582"/>
      <c r="D11" s="583"/>
      <c r="E11" s="582"/>
      <c r="F11" s="596">
        <v>246309.4</v>
      </c>
      <c r="G11" s="562">
        <v>246309.4</v>
      </c>
      <c r="H11" s="562">
        <v>100000</v>
      </c>
      <c r="I11" s="597">
        <v>146309.4</v>
      </c>
    </row>
    <row r="12" spans="1:9" ht="12.75">
      <c r="A12" s="612" t="s">
        <v>362</v>
      </c>
      <c r="B12" s="619"/>
      <c r="C12" s="42"/>
      <c r="D12" s="47"/>
      <c r="E12" s="42"/>
      <c r="F12" s="585"/>
      <c r="G12" s="557"/>
      <c r="H12" s="557"/>
      <c r="I12" s="588"/>
    </row>
    <row r="13" spans="1:9" ht="13.5" thickBot="1">
      <c r="A13" s="318"/>
      <c r="B13" s="41"/>
      <c r="C13" s="582"/>
      <c r="D13" s="583"/>
      <c r="E13" s="582"/>
      <c r="F13" s="583"/>
      <c r="G13" s="582"/>
      <c r="H13" s="582"/>
      <c r="I13" s="579"/>
    </row>
    <row r="14" spans="1:9" ht="15" customHeight="1" thickBot="1">
      <c r="A14" s="131" t="s">
        <v>112</v>
      </c>
      <c r="B14" s="132"/>
      <c r="C14" s="210">
        <v>0</v>
      </c>
      <c r="D14" s="133">
        <v>0</v>
      </c>
      <c r="E14" s="210">
        <v>0</v>
      </c>
      <c r="F14" s="594">
        <v>246309.4</v>
      </c>
      <c r="G14" s="593">
        <v>246309.4</v>
      </c>
      <c r="H14" s="593">
        <v>100000</v>
      </c>
      <c r="I14" s="595">
        <v>146309.4</v>
      </c>
    </row>
    <row r="16" ht="12.75">
      <c r="A16" t="s">
        <v>352</v>
      </c>
    </row>
    <row r="17" ht="12.75">
      <c r="A17" t="s">
        <v>353</v>
      </c>
    </row>
    <row r="18" ht="12.75">
      <c r="A18" t="s">
        <v>354</v>
      </c>
    </row>
    <row r="22" ht="12.75">
      <c r="A22" t="s">
        <v>358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7" sqref="I7"/>
    </sheetView>
  </sheetViews>
  <sheetFormatPr defaultColWidth="9.00390625" defaultRowHeight="12.75"/>
  <cols>
    <col min="3" max="4" width="11.75390625" style="0" customWidth="1"/>
    <col min="6" max="6" width="13.25390625" style="0" customWidth="1"/>
    <col min="7" max="9" width="12.75390625" style="0" customWidth="1"/>
  </cols>
  <sheetData>
    <row r="1" ht="12.75">
      <c r="I1" t="s">
        <v>325</v>
      </c>
    </row>
    <row r="3" spans="1:6" ht="12.75">
      <c r="A3" s="187" t="s">
        <v>326</v>
      </c>
      <c r="B3" s="187"/>
      <c r="C3" s="187"/>
      <c r="D3" s="187"/>
      <c r="E3" s="187"/>
      <c r="F3" s="187"/>
    </row>
    <row r="4" spans="1:6" ht="12.75">
      <c r="A4" s="187"/>
      <c r="B4" s="187"/>
      <c r="C4" s="187"/>
      <c r="D4" s="187"/>
      <c r="E4" s="187"/>
      <c r="F4" s="187"/>
    </row>
    <row r="5" spans="1:6" ht="12.75">
      <c r="A5" s="187" t="s">
        <v>359</v>
      </c>
      <c r="B5" s="187"/>
      <c r="C5" s="187"/>
      <c r="D5" s="187"/>
      <c r="E5" s="187"/>
      <c r="F5" s="187"/>
    </row>
    <row r="7" ht="13.5" thickBot="1">
      <c r="I7" s="620" t="s">
        <v>86</v>
      </c>
    </row>
    <row r="8" spans="1:9" ht="12.75">
      <c r="A8" s="578" t="s">
        <v>328</v>
      </c>
      <c r="B8" s="395"/>
      <c r="C8" s="598" t="s">
        <v>329</v>
      </c>
      <c r="D8" s="599"/>
      <c r="E8" s="600" t="s">
        <v>330</v>
      </c>
      <c r="F8" s="599"/>
      <c r="G8" s="611" t="s">
        <v>332</v>
      </c>
      <c r="H8" s="610" t="s">
        <v>360</v>
      </c>
      <c r="I8" s="605"/>
    </row>
    <row r="9" spans="1:9" ht="12.75">
      <c r="A9" s="318"/>
      <c r="B9" s="583"/>
      <c r="C9" s="583" t="s">
        <v>333</v>
      </c>
      <c r="D9" s="583" t="s">
        <v>334</v>
      </c>
      <c r="E9" s="583" t="s">
        <v>333</v>
      </c>
      <c r="F9" s="583" t="s">
        <v>335</v>
      </c>
      <c r="G9" s="606" t="s">
        <v>337</v>
      </c>
      <c r="H9" s="606" t="s">
        <v>338</v>
      </c>
      <c r="I9" s="607" t="s">
        <v>338</v>
      </c>
    </row>
    <row r="10" spans="1:9" ht="13.5" thickBot="1">
      <c r="A10" s="580"/>
      <c r="B10" s="586"/>
      <c r="C10" s="586"/>
      <c r="D10" s="586" t="s">
        <v>339</v>
      </c>
      <c r="E10" s="586"/>
      <c r="F10" s="586" t="s">
        <v>340</v>
      </c>
      <c r="G10" s="608" t="s">
        <v>342</v>
      </c>
      <c r="H10" s="608" t="s">
        <v>343</v>
      </c>
      <c r="I10" s="609" t="s">
        <v>344</v>
      </c>
    </row>
    <row r="11" spans="1:9" ht="12.75">
      <c r="A11" s="618" t="s">
        <v>364</v>
      </c>
      <c r="B11" s="606"/>
      <c r="C11" s="583"/>
      <c r="D11" s="583"/>
      <c r="E11" s="583"/>
      <c r="F11" s="596">
        <v>7744.22</v>
      </c>
      <c r="G11" s="596">
        <v>7744.22</v>
      </c>
      <c r="H11" s="583">
        <v>0</v>
      </c>
      <c r="I11" s="597">
        <v>7744.22</v>
      </c>
    </row>
    <row r="12" spans="1:9" ht="12.75">
      <c r="A12" s="612" t="s">
        <v>365</v>
      </c>
      <c r="B12" s="613"/>
      <c r="C12" s="47"/>
      <c r="D12" s="47"/>
      <c r="E12" s="47"/>
      <c r="F12" s="585"/>
      <c r="G12" s="585"/>
      <c r="H12" s="47"/>
      <c r="I12" s="588"/>
    </row>
    <row r="13" spans="1:9" ht="13.5" thickBot="1">
      <c r="A13" s="318"/>
      <c r="B13" s="583"/>
      <c r="C13" s="583"/>
      <c r="D13" s="583"/>
      <c r="E13" s="583"/>
      <c r="F13" s="583"/>
      <c r="G13" s="583"/>
      <c r="H13" s="583"/>
      <c r="I13" s="579"/>
    </row>
    <row r="14" spans="1:9" ht="15" customHeight="1" thickBot="1">
      <c r="A14" s="131" t="s">
        <v>112</v>
      </c>
      <c r="B14" s="133"/>
      <c r="C14" s="133">
        <v>0</v>
      </c>
      <c r="D14" s="133">
        <v>0</v>
      </c>
      <c r="E14" s="133">
        <v>0</v>
      </c>
      <c r="F14" s="594">
        <v>7744.22</v>
      </c>
      <c r="G14" s="594">
        <v>7744.22</v>
      </c>
      <c r="H14" s="133">
        <v>0</v>
      </c>
      <c r="I14" s="595">
        <v>7744.22</v>
      </c>
    </row>
    <row r="16" ht="12.75">
      <c r="A16" t="s">
        <v>352</v>
      </c>
    </row>
    <row r="17" ht="12.75">
      <c r="A17" t="s">
        <v>353</v>
      </c>
    </row>
    <row r="18" ht="12.75">
      <c r="A18" t="s">
        <v>354</v>
      </c>
    </row>
    <row r="21" ht="12.75">
      <c r="A21" t="s">
        <v>356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7">
      <selection activeCell="A47" sqref="A47"/>
    </sheetView>
  </sheetViews>
  <sheetFormatPr defaultColWidth="9.00390625" defaultRowHeight="12.75"/>
  <cols>
    <col min="1" max="1" width="64.25390625" style="3" customWidth="1"/>
    <col min="2" max="2" width="14.375" style="7" customWidth="1"/>
    <col min="3" max="5" width="9.125" style="3" customWidth="1"/>
  </cols>
  <sheetData>
    <row r="1" spans="1:2" ht="15.75">
      <c r="A1" s="138" t="s">
        <v>35</v>
      </c>
      <c r="B1" s="30" t="s">
        <v>51</v>
      </c>
    </row>
    <row r="2" spans="1:2" ht="15.75">
      <c r="A2" s="36"/>
      <c r="B2" s="30"/>
    </row>
    <row r="3" spans="1:3" ht="15.75">
      <c r="A3" s="34" t="s">
        <v>253</v>
      </c>
      <c r="B3" s="35"/>
      <c r="C3" s="25"/>
    </row>
    <row r="4" spans="1:3" ht="15">
      <c r="A4" s="25"/>
      <c r="B4" s="35"/>
      <c r="C4" s="25"/>
    </row>
    <row r="5" spans="1:6" ht="18">
      <c r="A5" s="138" t="s">
        <v>106</v>
      </c>
      <c r="B5" s="35"/>
      <c r="C5" s="25"/>
      <c r="D5" s="8"/>
      <c r="E5" s="8"/>
      <c r="F5" s="9"/>
    </row>
    <row r="6" spans="1:6" ht="18.75" thickBot="1">
      <c r="A6" s="39" t="s">
        <v>66</v>
      </c>
      <c r="B6" s="35"/>
      <c r="C6" s="25"/>
      <c r="D6" s="8"/>
      <c r="E6" s="8"/>
      <c r="F6" s="9"/>
    </row>
    <row r="7" spans="1:6" ht="18">
      <c r="A7" s="156" t="s">
        <v>10</v>
      </c>
      <c r="B7" s="159" t="s">
        <v>107</v>
      </c>
      <c r="C7" s="25"/>
      <c r="D7" s="8"/>
      <c r="E7" s="8"/>
      <c r="F7" s="9"/>
    </row>
    <row r="8" spans="1:6" ht="18">
      <c r="A8" s="149" t="s">
        <v>139</v>
      </c>
      <c r="B8" s="150">
        <v>1451.63</v>
      </c>
      <c r="C8" s="25"/>
      <c r="D8" s="8"/>
      <c r="E8" s="8"/>
      <c r="F8" s="9"/>
    </row>
    <row r="9" spans="1:6" ht="18">
      <c r="A9" s="149" t="s">
        <v>54</v>
      </c>
      <c r="B9" s="150">
        <v>1500000</v>
      </c>
      <c r="C9" s="25"/>
      <c r="D9" s="8"/>
      <c r="E9" s="8"/>
      <c r="F9" s="9"/>
    </row>
    <row r="10" spans="1:6" ht="18">
      <c r="A10" s="151" t="s">
        <v>133</v>
      </c>
      <c r="B10" s="152">
        <v>69750</v>
      </c>
      <c r="C10" s="25"/>
      <c r="D10" s="8"/>
      <c r="E10" s="8"/>
      <c r="F10" s="9"/>
    </row>
    <row r="11" spans="1:6" ht="18.75" thickBot="1">
      <c r="A11" s="151" t="s">
        <v>11</v>
      </c>
      <c r="B11" s="152">
        <v>788</v>
      </c>
      <c r="C11" s="25"/>
      <c r="D11" s="8"/>
      <c r="E11" s="8"/>
      <c r="F11" s="9"/>
    </row>
    <row r="12" spans="1:6" ht="18.75" thickBot="1">
      <c r="A12" s="355" t="s">
        <v>12</v>
      </c>
      <c r="B12" s="357">
        <f>SUM(B8:B11)</f>
        <v>1571989.63</v>
      </c>
      <c r="C12" s="25"/>
      <c r="D12" s="8"/>
      <c r="E12" s="8"/>
      <c r="F12" s="9"/>
    </row>
    <row r="13" spans="1:6" ht="18">
      <c r="A13" s="153" t="s">
        <v>13</v>
      </c>
      <c r="B13" s="150"/>
      <c r="C13" s="25"/>
      <c r="D13" s="8"/>
      <c r="E13" s="8"/>
      <c r="F13" s="9"/>
    </row>
    <row r="14" spans="1:6" ht="18">
      <c r="A14" s="149" t="s">
        <v>161</v>
      </c>
      <c r="B14" s="150">
        <v>540040</v>
      </c>
      <c r="C14" s="25"/>
      <c r="D14" s="8"/>
      <c r="E14" s="8"/>
      <c r="F14" s="9"/>
    </row>
    <row r="15" spans="1:6" ht="18">
      <c r="A15" s="149" t="s">
        <v>14</v>
      </c>
      <c r="B15" s="150">
        <v>367216</v>
      </c>
      <c r="C15" s="25"/>
      <c r="D15" s="8"/>
      <c r="E15" s="8"/>
      <c r="F15" s="9"/>
    </row>
    <row r="16" spans="1:6" ht="18">
      <c r="A16" s="149" t="s">
        <v>15</v>
      </c>
      <c r="B16" s="150">
        <v>8500</v>
      </c>
      <c r="C16" s="25"/>
      <c r="D16" s="8"/>
      <c r="E16" s="8"/>
      <c r="F16" s="9"/>
    </row>
    <row r="17" spans="1:6" ht="18">
      <c r="A17" s="149" t="s">
        <v>16</v>
      </c>
      <c r="B17" s="150">
        <v>3982</v>
      </c>
      <c r="C17" s="25"/>
      <c r="D17" s="8"/>
      <c r="E17" s="8"/>
      <c r="F17" s="9"/>
    </row>
    <row r="18" spans="1:6" ht="18">
      <c r="A18" s="149" t="s">
        <v>162</v>
      </c>
      <c r="B18" s="150">
        <v>444500</v>
      </c>
      <c r="C18" s="25"/>
      <c r="D18" s="8"/>
      <c r="E18" s="8"/>
      <c r="F18" s="9"/>
    </row>
    <row r="19" spans="1:6" ht="18">
      <c r="A19" s="151" t="s">
        <v>202</v>
      </c>
      <c r="B19" s="152">
        <v>73279.8</v>
      </c>
      <c r="C19" s="25"/>
      <c r="D19" s="8"/>
      <c r="E19" s="8"/>
      <c r="F19" s="9"/>
    </row>
    <row r="20" spans="1:6" ht="18">
      <c r="A20" s="151" t="s">
        <v>203</v>
      </c>
      <c r="B20" s="150">
        <v>43000</v>
      </c>
      <c r="C20" s="25"/>
      <c r="D20" s="8"/>
      <c r="E20" s="8"/>
      <c r="F20" s="9"/>
    </row>
    <row r="21" spans="1:6" ht="18.75" thickBot="1">
      <c r="A21" s="151" t="s">
        <v>43</v>
      </c>
      <c r="B21" s="152">
        <v>1119</v>
      </c>
      <c r="C21" s="25"/>
      <c r="D21" s="8"/>
      <c r="E21" s="8"/>
      <c r="F21" s="9"/>
    </row>
    <row r="22" spans="1:6" ht="18.75" thickBot="1">
      <c r="A22" s="355" t="s">
        <v>12</v>
      </c>
      <c r="B22" s="356">
        <f>SUM(B14:B21)</f>
        <v>1481636.8</v>
      </c>
      <c r="C22" s="25"/>
      <c r="D22" s="8"/>
      <c r="E22" s="8"/>
      <c r="F22" s="9"/>
    </row>
    <row r="23" spans="1:6" ht="18.75" thickBot="1">
      <c r="A23" s="355" t="s">
        <v>279</v>
      </c>
      <c r="B23" s="356">
        <f>SUM(B12-B22)</f>
        <v>90352.82999999984</v>
      </c>
      <c r="C23" s="25"/>
      <c r="D23" s="8"/>
      <c r="E23" s="8"/>
      <c r="F23" s="9"/>
    </row>
    <row r="24" spans="1:6" ht="18.75" thickBot="1">
      <c r="A24" s="551"/>
      <c r="B24" s="552"/>
      <c r="C24" s="25"/>
      <c r="D24" s="8"/>
      <c r="E24" s="8"/>
      <c r="F24" s="9"/>
    </row>
    <row r="25" spans="1:6" ht="18.75" thickBot="1">
      <c r="A25" s="355" t="s">
        <v>277</v>
      </c>
      <c r="B25" s="356">
        <v>90352.83</v>
      </c>
      <c r="C25" s="25"/>
      <c r="D25" s="8"/>
      <c r="E25" s="8"/>
      <c r="F25" s="9"/>
    </row>
    <row r="26" spans="1:6" ht="18">
      <c r="A26" s="39"/>
      <c r="B26" s="155"/>
      <c r="C26" s="25"/>
      <c r="D26" s="8"/>
      <c r="E26" s="8"/>
      <c r="F26" s="9"/>
    </row>
    <row r="27" spans="1:6" ht="18">
      <c r="A27" s="138" t="s">
        <v>116</v>
      </c>
      <c r="B27" s="155"/>
      <c r="C27" s="25"/>
      <c r="D27" s="8"/>
      <c r="E27" s="8"/>
      <c r="F27" s="9"/>
    </row>
    <row r="28" spans="1:6" ht="18">
      <c r="A28" s="3" t="s">
        <v>118</v>
      </c>
      <c r="B28" s="155"/>
      <c r="C28" s="25"/>
      <c r="D28" s="8"/>
      <c r="E28" s="8"/>
      <c r="F28" s="9"/>
    </row>
    <row r="29" spans="1:6" ht="18.75" thickBot="1">
      <c r="A29" s="39" t="s">
        <v>117</v>
      </c>
      <c r="B29" s="155"/>
      <c r="C29" s="25"/>
      <c r="D29" s="8"/>
      <c r="E29" s="8"/>
      <c r="F29" s="9"/>
    </row>
    <row r="30" spans="1:6" ht="18">
      <c r="A30" s="156" t="s">
        <v>10</v>
      </c>
      <c r="B30" s="158" t="s">
        <v>107</v>
      </c>
      <c r="C30" s="25"/>
      <c r="D30" s="8"/>
      <c r="E30" s="8"/>
      <c r="F30" s="9"/>
    </row>
    <row r="31" spans="1:6" ht="18">
      <c r="A31" s="149" t="s">
        <v>139</v>
      </c>
      <c r="B31" s="150">
        <v>4013</v>
      </c>
      <c r="C31" s="25"/>
      <c r="D31" s="8"/>
      <c r="E31" s="8"/>
      <c r="F31" s="9"/>
    </row>
    <row r="32" spans="1:6" ht="18">
      <c r="A32" s="149" t="s">
        <v>204</v>
      </c>
      <c r="B32" s="150">
        <v>504800</v>
      </c>
      <c r="C32" s="25"/>
      <c r="D32" s="8"/>
      <c r="E32" s="8"/>
      <c r="F32" s="9"/>
    </row>
    <row r="33" spans="1:6" ht="18">
      <c r="A33" s="532" t="s">
        <v>214</v>
      </c>
      <c r="B33" s="533">
        <v>500000</v>
      </c>
      <c r="C33" s="534"/>
      <c r="D33" s="8"/>
      <c r="E33" s="8"/>
      <c r="F33" s="9"/>
    </row>
    <row r="34" spans="1:6" ht="18.75" thickBot="1">
      <c r="A34" s="149" t="s">
        <v>17</v>
      </c>
      <c r="B34" s="150">
        <v>283.64</v>
      </c>
      <c r="C34" s="25"/>
      <c r="D34" s="8"/>
      <c r="E34" s="8"/>
      <c r="F34" s="9"/>
    </row>
    <row r="35" spans="1:6" ht="18.75" thickBot="1">
      <c r="A35" s="355" t="s">
        <v>18</v>
      </c>
      <c r="B35" s="356">
        <f>SUM(B31:B34)</f>
        <v>1009096.64</v>
      </c>
      <c r="C35" s="25"/>
      <c r="D35" s="8"/>
      <c r="E35" s="8"/>
      <c r="F35" s="9"/>
    </row>
    <row r="36" spans="1:6" ht="18">
      <c r="A36" s="153" t="s">
        <v>13</v>
      </c>
      <c r="B36" s="150"/>
      <c r="C36" s="25"/>
      <c r="D36" s="8"/>
      <c r="E36" s="8"/>
      <c r="F36" s="9"/>
    </row>
    <row r="37" spans="1:6" ht="18">
      <c r="A37" s="149" t="s">
        <v>205</v>
      </c>
      <c r="B37" s="150">
        <v>247800</v>
      </c>
      <c r="C37" s="25"/>
      <c r="D37" s="8"/>
      <c r="E37" s="8"/>
      <c r="F37" s="9"/>
    </row>
    <row r="38" spans="1:6" ht="18">
      <c r="A38" s="151" t="s">
        <v>215</v>
      </c>
      <c r="B38" s="152">
        <v>257000</v>
      </c>
      <c r="C38" s="25"/>
      <c r="D38" s="8"/>
      <c r="E38" s="8"/>
      <c r="F38" s="9"/>
    </row>
    <row r="39" spans="1:6" ht="18.75" thickBot="1">
      <c r="A39" s="151" t="s">
        <v>19</v>
      </c>
      <c r="B39" s="152">
        <v>881</v>
      </c>
      <c r="C39" s="25"/>
      <c r="D39" s="8"/>
      <c r="E39" s="8"/>
      <c r="F39" s="9"/>
    </row>
    <row r="40" spans="1:6" ht="18.75" thickBot="1">
      <c r="A40" s="355" t="s">
        <v>20</v>
      </c>
      <c r="B40" s="356">
        <f>SUM(B37:B39)</f>
        <v>505681</v>
      </c>
      <c r="C40" s="25"/>
      <c r="D40" s="8"/>
      <c r="E40" s="8"/>
      <c r="F40" s="9"/>
    </row>
    <row r="41" spans="1:6" ht="18.75" thickBot="1">
      <c r="A41" s="355" t="s">
        <v>279</v>
      </c>
      <c r="B41" s="356">
        <f>SUM(B35-B40)</f>
        <v>503415.64</v>
      </c>
      <c r="C41" s="25"/>
      <c r="D41" s="8"/>
      <c r="E41" s="8"/>
      <c r="F41" s="9"/>
    </row>
    <row r="42" spans="1:6" ht="18.75" thickBot="1">
      <c r="A42" s="154"/>
      <c r="B42" s="157"/>
      <c r="C42" s="25"/>
      <c r="D42" s="8"/>
      <c r="E42" s="8"/>
      <c r="F42" s="9"/>
    </row>
    <row r="43" spans="1:6" ht="18.75" thickBot="1">
      <c r="A43" s="355" t="s">
        <v>278</v>
      </c>
      <c r="B43" s="356">
        <v>503415.64</v>
      </c>
      <c r="C43" s="25"/>
      <c r="D43" s="8"/>
      <c r="E43" s="8"/>
      <c r="F43" s="9"/>
    </row>
  </sheetData>
  <sheetProtection/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48">
      <selection activeCell="A60" sqref="A60:G60"/>
    </sheetView>
  </sheetViews>
  <sheetFormatPr defaultColWidth="9.00390625" defaultRowHeight="12.75"/>
  <cols>
    <col min="1" max="7" width="9.75390625" style="0" customWidth="1"/>
    <col min="8" max="8" width="15.75390625" style="0" customWidth="1"/>
    <col min="9" max="9" width="10.75390625" style="0" customWidth="1"/>
    <col min="10" max="10" width="13.75390625" style="0" customWidth="1"/>
  </cols>
  <sheetData>
    <row r="1" ht="15">
      <c r="H1" s="183" t="s">
        <v>99</v>
      </c>
    </row>
    <row r="3" ht="15.75">
      <c r="A3" s="31" t="s">
        <v>108</v>
      </c>
    </row>
    <row r="5" ht="12.75">
      <c r="A5" t="s">
        <v>100</v>
      </c>
    </row>
    <row r="7" ht="12.75">
      <c r="A7" t="s">
        <v>101</v>
      </c>
    </row>
    <row r="8" ht="13.5" thickBot="1"/>
    <row r="9" spans="1:8" ht="13.5" thickBot="1">
      <c r="A9" s="131"/>
      <c r="B9" s="132"/>
      <c r="C9" s="132"/>
      <c r="D9" s="132"/>
      <c r="E9" s="132"/>
      <c r="F9" s="132"/>
      <c r="G9" s="133"/>
      <c r="H9" s="134" t="s">
        <v>107</v>
      </c>
    </row>
    <row r="10" spans="1:8" ht="12.75">
      <c r="A10" s="379" t="s">
        <v>10</v>
      </c>
      <c r="B10" s="136"/>
      <c r="C10" s="136"/>
      <c r="D10" s="136"/>
      <c r="E10" s="136"/>
      <c r="F10" s="136"/>
      <c r="G10" s="43"/>
      <c r="H10" s="380"/>
    </row>
    <row r="11" spans="1:8" ht="12.75">
      <c r="A11" s="381" t="s">
        <v>207</v>
      </c>
      <c r="B11" s="136"/>
      <c r="C11" s="136"/>
      <c r="D11" s="136"/>
      <c r="E11" s="136"/>
      <c r="F11" s="136"/>
      <c r="G11" s="43"/>
      <c r="H11" s="382">
        <v>1039266.35</v>
      </c>
    </row>
    <row r="12" spans="1:8" ht="12.75">
      <c r="A12" s="381"/>
      <c r="B12" s="136"/>
      <c r="C12" s="136"/>
      <c r="D12" s="136"/>
      <c r="E12" s="136"/>
      <c r="F12" s="136"/>
      <c r="G12" s="43"/>
      <c r="H12" s="382"/>
    </row>
    <row r="13" spans="1:8" ht="12.75">
      <c r="A13" s="383" t="s">
        <v>208</v>
      </c>
      <c r="B13" s="136"/>
      <c r="C13" s="136"/>
      <c r="D13" s="136"/>
      <c r="E13" s="136"/>
      <c r="F13" s="136"/>
      <c r="G13" s="43"/>
      <c r="H13" s="382"/>
    </row>
    <row r="14" spans="1:8" ht="12.75">
      <c r="A14" s="381" t="s">
        <v>276</v>
      </c>
      <c r="B14" s="136"/>
      <c r="C14" s="136"/>
      <c r="D14" s="136"/>
      <c r="E14" s="136"/>
      <c r="F14" s="136"/>
      <c r="G14" s="43"/>
      <c r="H14" s="382">
        <v>128066101.93</v>
      </c>
    </row>
    <row r="15" spans="1:8" ht="12.75">
      <c r="A15" s="381"/>
      <c r="B15" s="136"/>
      <c r="C15" s="136"/>
      <c r="D15" s="136"/>
      <c r="E15" s="136"/>
      <c r="F15" s="136"/>
      <c r="G15" s="43"/>
      <c r="H15" s="382"/>
    </row>
    <row r="16" spans="1:8" ht="12.75">
      <c r="A16" s="493" t="s">
        <v>209</v>
      </c>
      <c r="B16" s="490"/>
      <c r="C16" s="490"/>
      <c r="D16" s="490"/>
      <c r="E16" s="490"/>
      <c r="F16" s="490"/>
      <c r="G16" s="491"/>
      <c r="H16" s="492">
        <v>2498.76</v>
      </c>
    </row>
    <row r="17" spans="1:8" ht="13.5" thickBot="1">
      <c r="A17" s="384"/>
      <c r="B17" s="137"/>
      <c r="C17" s="137"/>
      <c r="D17" s="137"/>
      <c r="E17" s="137"/>
      <c r="F17" s="137"/>
      <c r="G17" s="45"/>
      <c r="H17" s="385"/>
    </row>
    <row r="18" spans="1:8" ht="13.5" thickBot="1">
      <c r="A18" s="351" t="s">
        <v>102</v>
      </c>
      <c r="B18" s="352"/>
      <c r="C18" s="352"/>
      <c r="D18" s="352"/>
      <c r="E18" s="352"/>
      <c r="F18" s="352"/>
      <c r="G18" s="353"/>
      <c r="H18" s="354">
        <f>SUM(H11:H16)</f>
        <v>129107867.04</v>
      </c>
    </row>
    <row r="19" spans="1:8" ht="12.75">
      <c r="A19" s="386"/>
      <c r="B19" s="135"/>
      <c r="C19" s="135"/>
      <c r="D19" s="135"/>
      <c r="E19" s="135"/>
      <c r="F19" s="135"/>
      <c r="G19" s="47"/>
      <c r="H19" s="387"/>
    </row>
    <row r="20" spans="1:8" ht="12.75">
      <c r="A20" s="636" t="s">
        <v>13</v>
      </c>
      <c r="B20" s="626"/>
      <c r="C20" s="626"/>
      <c r="D20" s="626"/>
      <c r="E20" s="626"/>
      <c r="F20" s="626"/>
      <c r="G20" s="627"/>
      <c r="H20" s="382"/>
    </row>
    <row r="21" spans="1:8" ht="12.75">
      <c r="A21" s="388" t="s">
        <v>210</v>
      </c>
      <c r="B21" s="136"/>
      <c r="C21" s="136"/>
      <c r="D21" s="136"/>
      <c r="E21" s="136"/>
      <c r="F21" s="136"/>
      <c r="G21" s="43"/>
      <c r="H21" s="382"/>
    </row>
    <row r="22" spans="1:8" ht="12.75">
      <c r="A22" s="630" t="s">
        <v>280</v>
      </c>
      <c r="B22" s="633"/>
      <c r="C22" s="633"/>
      <c r="D22" s="633"/>
      <c r="E22" s="633"/>
      <c r="F22" s="633"/>
      <c r="G22" s="634"/>
      <c r="H22" s="382">
        <v>94326.76</v>
      </c>
    </row>
    <row r="23" spans="1:8" ht="12.75">
      <c r="A23" s="625" t="s">
        <v>228</v>
      </c>
      <c r="B23" s="628"/>
      <c r="C23" s="628"/>
      <c r="D23" s="628"/>
      <c r="E23" s="628"/>
      <c r="F23" s="628"/>
      <c r="G23" s="629"/>
      <c r="H23" s="492">
        <v>1959600</v>
      </c>
    </row>
    <row r="24" spans="1:8" ht="12.75">
      <c r="A24" s="625" t="s">
        <v>230</v>
      </c>
      <c r="B24" s="628"/>
      <c r="C24" s="628"/>
      <c r="D24" s="628"/>
      <c r="E24" s="628"/>
      <c r="F24" s="628"/>
      <c r="G24" s="629"/>
      <c r="H24" s="492">
        <v>2612800</v>
      </c>
    </row>
    <row r="25" spans="1:8" ht="12.75">
      <c r="A25" s="625" t="s">
        <v>229</v>
      </c>
      <c r="B25" s="626"/>
      <c r="C25" s="626"/>
      <c r="D25" s="626"/>
      <c r="E25" s="626"/>
      <c r="F25" s="626"/>
      <c r="G25" s="627"/>
      <c r="H25" s="492">
        <v>562884.67</v>
      </c>
    </row>
    <row r="26" spans="1:8" ht="12.75">
      <c r="A26" s="494" t="s">
        <v>281</v>
      </c>
      <c r="B26" s="542"/>
      <c r="C26" s="542"/>
      <c r="D26" s="542"/>
      <c r="E26" s="542"/>
      <c r="F26" s="542"/>
      <c r="G26" s="543"/>
      <c r="H26" s="492">
        <v>180524.01</v>
      </c>
    </row>
    <row r="27" spans="1:8" ht="12.75">
      <c r="A27" s="625" t="s">
        <v>282</v>
      </c>
      <c r="B27" s="628"/>
      <c r="C27" s="628"/>
      <c r="D27" s="628"/>
      <c r="E27" s="628"/>
      <c r="F27" s="628"/>
      <c r="G27" s="629"/>
      <c r="H27" s="492">
        <v>49718.9</v>
      </c>
    </row>
    <row r="28" spans="1:8" ht="12.75">
      <c r="A28" s="625" t="s">
        <v>231</v>
      </c>
      <c r="B28" s="628"/>
      <c r="C28" s="628"/>
      <c r="D28" s="628"/>
      <c r="E28" s="628"/>
      <c r="F28" s="628"/>
      <c r="G28" s="629"/>
      <c r="H28" s="492">
        <v>69107.09</v>
      </c>
    </row>
    <row r="29" spans="1:8" ht="12.75">
      <c r="A29" s="625" t="s">
        <v>283</v>
      </c>
      <c r="B29" s="628"/>
      <c r="C29" s="628"/>
      <c r="D29" s="628"/>
      <c r="E29" s="628"/>
      <c r="F29" s="628"/>
      <c r="G29" s="629"/>
      <c r="H29" s="492">
        <v>363000</v>
      </c>
    </row>
    <row r="30" spans="1:8" ht="12.75">
      <c r="A30" s="494" t="s">
        <v>270</v>
      </c>
      <c r="B30" s="495"/>
      <c r="C30" s="495"/>
      <c r="D30" s="495"/>
      <c r="E30" s="495"/>
      <c r="F30" s="495"/>
      <c r="G30" s="496"/>
      <c r="H30" s="492">
        <v>59657.84</v>
      </c>
    </row>
    <row r="31" spans="1:8" ht="12.75">
      <c r="A31" s="494" t="s">
        <v>284</v>
      </c>
      <c r="B31" s="495"/>
      <c r="C31" s="495"/>
      <c r="D31" s="495"/>
      <c r="E31" s="495"/>
      <c r="F31" s="495"/>
      <c r="G31" s="496"/>
      <c r="H31" s="492">
        <v>48400</v>
      </c>
    </row>
    <row r="32" spans="1:8" ht="12.75">
      <c r="A32" s="625" t="s">
        <v>232</v>
      </c>
      <c r="B32" s="626"/>
      <c r="C32" s="626"/>
      <c r="D32" s="626"/>
      <c r="E32" s="626"/>
      <c r="F32" s="626"/>
      <c r="G32" s="627"/>
      <c r="H32" s="492">
        <v>21813500</v>
      </c>
    </row>
    <row r="33" spans="1:8" ht="12.75">
      <c r="A33" s="625" t="s">
        <v>285</v>
      </c>
      <c r="B33" s="626"/>
      <c r="C33" s="626"/>
      <c r="D33" s="626"/>
      <c r="E33" s="626"/>
      <c r="F33" s="626"/>
      <c r="G33" s="627"/>
      <c r="H33" s="492">
        <v>700000</v>
      </c>
    </row>
    <row r="34" spans="1:8" ht="12.75">
      <c r="A34" s="625" t="s">
        <v>233</v>
      </c>
      <c r="B34" s="628"/>
      <c r="C34" s="628"/>
      <c r="D34" s="628"/>
      <c r="E34" s="628"/>
      <c r="F34" s="628"/>
      <c r="G34" s="629"/>
      <c r="H34" s="492">
        <v>398422.8</v>
      </c>
    </row>
    <row r="35" spans="1:8" ht="12.75">
      <c r="A35" s="625" t="s">
        <v>234</v>
      </c>
      <c r="B35" s="628"/>
      <c r="C35" s="628"/>
      <c r="D35" s="628"/>
      <c r="E35" s="628"/>
      <c r="F35" s="628"/>
      <c r="G35" s="629"/>
      <c r="H35" s="492">
        <v>3301835.18</v>
      </c>
    </row>
    <row r="36" spans="1:8" ht="12.75">
      <c r="A36" s="494" t="s">
        <v>321</v>
      </c>
      <c r="B36" s="495"/>
      <c r="C36" s="495"/>
      <c r="D36" s="495"/>
      <c r="E36" s="495"/>
      <c r="F36" s="495"/>
      <c r="G36" s="496"/>
      <c r="H36" s="492">
        <v>35090</v>
      </c>
    </row>
    <row r="37" spans="1:8" ht="12.75">
      <c r="A37" s="625" t="s">
        <v>286</v>
      </c>
      <c r="B37" s="626"/>
      <c r="C37" s="626"/>
      <c r="D37" s="626"/>
      <c r="E37" s="626"/>
      <c r="F37" s="626"/>
      <c r="G37" s="627"/>
      <c r="H37" s="492">
        <v>119790</v>
      </c>
    </row>
    <row r="38" spans="1:8" ht="12.75">
      <c r="A38" s="625" t="s">
        <v>287</v>
      </c>
      <c r="B38" s="626"/>
      <c r="C38" s="626"/>
      <c r="D38" s="626"/>
      <c r="E38" s="626"/>
      <c r="F38" s="626"/>
      <c r="G38" s="627"/>
      <c r="H38" s="492">
        <v>48460.33</v>
      </c>
    </row>
    <row r="39" spans="1:8" ht="12.75">
      <c r="A39" s="625" t="s">
        <v>288</v>
      </c>
      <c r="B39" s="626"/>
      <c r="C39" s="626"/>
      <c r="D39" s="626"/>
      <c r="E39" s="626"/>
      <c r="F39" s="626"/>
      <c r="G39" s="627"/>
      <c r="H39" s="492">
        <v>338752.58</v>
      </c>
    </row>
    <row r="40" spans="1:8" ht="12.75" customHeight="1">
      <c r="A40" s="630" t="s">
        <v>235</v>
      </c>
      <c r="B40" s="633"/>
      <c r="C40" s="633"/>
      <c r="D40" s="633"/>
      <c r="E40" s="633"/>
      <c r="F40" s="633"/>
      <c r="G40" s="634"/>
      <c r="H40" s="492">
        <v>95953</v>
      </c>
    </row>
    <row r="41" spans="1:8" ht="12.75" customHeight="1">
      <c r="A41" s="630" t="s">
        <v>271</v>
      </c>
      <c r="B41" s="633"/>
      <c r="C41" s="633"/>
      <c r="D41" s="633"/>
      <c r="E41" s="633"/>
      <c r="F41" s="633"/>
      <c r="G41" s="634"/>
      <c r="H41" s="492">
        <v>122978</v>
      </c>
    </row>
    <row r="42" spans="1:8" ht="12.75" customHeight="1">
      <c r="A42" s="630" t="s">
        <v>289</v>
      </c>
      <c r="B42" s="633"/>
      <c r="C42" s="633"/>
      <c r="D42" s="633"/>
      <c r="E42" s="633"/>
      <c r="F42" s="633"/>
      <c r="G42" s="634"/>
      <c r="H42" s="492">
        <v>522386.43</v>
      </c>
    </row>
    <row r="43" spans="1:8" ht="12.75" customHeight="1">
      <c r="A43" s="625" t="s">
        <v>290</v>
      </c>
      <c r="B43" s="626"/>
      <c r="C43" s="626"/>
      <c r="D43" s="626"/>
      <c r="E43" s="626"/>
      <c r="F43" s="626"/>
      <c r="G43" s="627"/>
      <c r="H43" s="492">
        <v>3004926.78</v>
      </c>
    </row>
    <row r="44" spans="1:8" ht="12.75">
      <c r="A44" s="625" t="s">
        <v>272</v>
      </c>
      <c r="B44" s="628"/>
      <c r="C44" s="628"/>
      <c r="D44" s="628"/>
      <c r="E44" s="628"/>
      <c r="F44" s="628"/>
      <c r="G44" s="629"/>
      <c r="H44" s="492">
        <v>1129342.65</v>
      </c>
    </row>
    <row r="45" spans="1:8" ht="12.75">
      <c r="A45" s="625" t="s">
        <v>291</v>
      </c>
      <c r="B45" s="626"/>
      <c r="C45" s="626"/>
      <c r="D45" s="626"/>
      <c r="E45" s="626"/>
      <c r="F45" s="626"/>
      <c r="G45" s="627"/>
      <c r="H45" s="492">
        <v>2070128</v>
      </c>
    </row>
    <row r="46" spans="1:8" ht="12.75">
      <c r="A46" s="494" t="s">
        <v>292</v>
      </c>
      <c r="B46" s="542"/>
      <c r="C46" s="542"/>
      <c r="D46" s="542"/>
      <c r="E46" s="542"/>
      <c r="F46" s="542"/>
      <c r="G46" s="543"/>
      <c r="H46" s="492">
        <v>216348</v>
      </c>
    </row>
    <row r="47" spans="1:8" ht="12.75">
      <c r="A47" s="494" t="s">
        <v>293</v>
      </c>
      <c r="B47" s="542"/>
      <c r="C47" s="542"/>
      <c r="D47" s="542"/>
      <c r="E47" s="542"/>
      <c r="F47" s="542"/>
      <c r="G47" s="543"/>
      <c r="H47" s="492">
        <v>121000</v>
      </c>
    </row>
    <row r="48" spans="1:8" ht="12.75" customHeight="1">
      <c r="A48" s="630" t="s">
        <v>243</v>
      </c>
      <c r="B48" s="633"/>
      <c r="C48" s="633"/>
      <c r="D48" s="633"/>
      <c r="E48" s="633"/>
      <c r="F48" s="633"/>
      <c r="G48" s="634"/>
      <c r="H48" s="492">
        <v>991000</v>
      </c>
    </row>
    <row r="49" spans="1:8" ht="12.75" customHeight="1">
      <c r="A49" s="630" t="s">
        <v>236</v>
      </c>
      <c r="B49" s="631"/>
      <c r="C49" s="631"/>
      <c r="D49" s="631"/>
      <c r="E49" s="631"/>
      <c r="F49" s="631"/>
      <c r="G49" s="632"/>
      <c r="H49" s="492">
        <v>9917516.29</v>
      </c>
    </row>
    <row r="50" spans="1:8" ht="12.75" customHeight="1">
      <c r="A50" s="625" t="s">
        <v>237</v>
      </c>
      <c r="B50" s="628"/>
      <c r="C50" s="628"/>
      <c r="D50" s="628"/>
      <c r="E50" s="628"/>
      <c r="F50" s="628"/>
      <c r="G50" s="629"/>
      <c r="H50" s="492">
        <v>4672580</v>
      </c>
    </row>
    <row r="51" spans="1:8" ht="12.75" customHeight="1">
      <c r="A51" s="630" t="s">
        <v>295</v>
      </c>
      <c r="B51" s="631"/>
      <c r="C51" s="631"/>
      <c r="D51" s="631"/>
      <c r="E51" s="631"/>
      <c r="F51" s="631"/>
      <c r="G51" s="632"/>
      <c r="H51" s="492">
        <v>5051635.9</v>
      </c>
    </row>
    <row r="52" spans="1:8" ht="12.75" customHeight="1">
      <c r="A52" s="630" t="s">
        <v>294</v>
      </c>
      <c r="B52" s="633"/>
      <c r="C52" s="633"/>
      <c r="D52" s="633"/>
      <c r="E52" s="633"/>
      <c r="F52" s="633"/>
      <c r="G52" s="634"/>
      <c r="H52" s="492">
        <v>4639754.99</v>
      </c>
    </row>
    <row r="53" spans="1:8" ht="12.75" customHeight="1">
      <c r="A53" s="630" t="s">
        <v>238</v>
      </c>
      <c r="B53" s="633"/>
      <c r="C53" s="633"/>
      <c r="D53" s="633"/>
      <c r="E53" s="633"/>
      <c r="F53" s="633"/>
      <c r="G53" s="634"/>
      <c r="H53" s="492">
        <v>536411</v>
      </c>
    </row>
    <row r="54" spans="1:8" ht="12.75" customHeight="1">
      <c r="A54" s="630" t="s">
        <v>239</v>
      </c>
      <c r="B54" s="631"/>
      <c r="C54" s="631"/>
      <c r="D54" s="631"/>
      <c r="E54" s="631"/>
      <c r="F54" s="631"/>
      <c r="G54" s="632"/>
      <c r="H54" s="492">
        <v>4617865</v>
      </c>
    </row>
    <row r="55" spans="1:8" ht="12.75" customHeight="1">
      <c r="A55" s="630" t="s">
        <v>297</v>
      </c>
      <c r="B55" s="633"/>
      <c r="C55" s="633"/>
      <c r="D55" s="633"/>
      <c r="E55" s="633"/>
      <c r="F55" s="633"/>
      <c r="G55" s="634"/>
      <c r="H55" s="492">
        <v>6414089.56</v>
      </c>
    </row>
    <row r="56" spans="1:8" ht="12.75" customHeight="1">
      <c r="A56" s="630" t="s">
        <v>298</v>
      </c>
      <c r="B56" s="633"/>
      <c r="C56" s="633"/>
      <c r="D56" s="633"/>
      <c r="E56" s="633"/>
      <c r="F56" s="633"/>
      <c r="G56" s="634"/>
      <c r="H56" s="492">
        <v>84458</v>
      </c>
    </row>
    <row r="57" spans="1:8" ht="12.75" customHeight="1">
      <c r="A57" s="630" t="s">
        <v>240</v>
      </c>
      <c r="B57" s="633"/>
      <c r="C57" s="633"/>
      <c r="D57" s="633"/>
      <c r="E57" s="633"/>
      <c r="F57" s="633"/>
      <c r="G57" s="634"/>
      <c r="H57" s="492">
        <v>119549.21</v>
      </c>
    </row>
    <row r="58" spans="1:8" ht="12.75" customHeight="1">
      <c r="A58" s="625" t="s">
        <v>244</v>
      </c>
      <c r="B58" s="628"/>
      <c r="C58" s="628"/>
      <c r="D58" s="628"/>
      <c r="E58" s="628"/>
      <c r="F58" s="628"/>
      <c r="G58" s="629"/>
      <c r="H58" s="492">
        <v>32738486.27</v>
      </c>
    </row>
    <row r="59" spans="1:8" ht="12.75" customHeight="1">
      <c r="A59" s="630" t="s">
        <v>322</v>
      </c>
      <c r="B59" s="631"/>
      <c r="C59" s="631"/>
      <c r="D59" s="631"/>
      <c r="E59" s="631"/>
      <c r="F59" s="631"/>
      <c r="G59" s="632"/>
      <c r="H59" s="492">
        <v>6455681.18</v>
      </c>
    </row>
    <row r="60" spans="1:8" ht="12.75" customHeight="1">
      <c r="A60" s="630" t="s">
        <v>296</v>
      </c>
      <c r="B60" s="633"/>
      <c r="C60" s="633"/>
      <c r="D60" s="633"/>
      <c r="E60" s="633"/>
      <c r="F60" s="633"/>
      <c r="G60" s="634"/>
      <c r="H60" s="492">
        <v>538813.53</v>
      </c>
    </row>
    <row r="61" spans="1:8" ht="12.75" customHeight="1">
      <c r="A61" s="630" t="s">
        <v>300</v>
      </c>
      <c r="B61" s="633"/>
      <c r="C61" s="633"/>
      <c r="D61" s="633"/>
      <c r="E61" s="633"/>
      <c r="F61" s="633"/>
      <c r="G61" s="634"/>
      <c r="H61" s="492">
        <v>1350552.39</v>
      </c>
    </row>
    <row r="62" spans="1:8" ht="12.75" customHeight="1">
      <c r="A62" s="630" t="s">
        <v>273</v>
      </c>
      <c r="B62" s="633"/>
      <c r="C62" s="633"/>
      <c r="D62" s="633"/>
      <c r="E62" s="633"/>
      <c r="F62" s="633"/>
      <c r="G62" s="634"/>
      <c r="H62" s="492">
        <v>14390</v>
      </c>
    </row>
    <row r="63" spans="1:8" ht="12.75" customHeight="1">
      <c r="A63" s="630" t="s">
        <v>241</v>
      </c>
      <c r="B63" s="633"/>
      <c r="C63" s="633"/>
      <c r="D63" s="633"/>
      <c r="E63" s="633"/>
      <c r="F63" s="633"/>
      <c r="G63" s="634"/>
      <c r="H63" s="492">
        <v>3244535.88</v>
      </c>
    </row>
    <row r="64" spans="1:8" ht="12.75" customHeight="1">
      <c r="A64" s="625" t="s">
        <v>242</v>
      </c>
      <c r="B64" s="626"/>
      <c r="C64" s="626"/>
      <c r="D64" s="626"/>
      <c r="E64" s="626"/>
      <c r="F64" s="626"/>
      <c r="G64" s="627"/>
      <c r="H64" s="492">
        <v>591190</v>
      </c>
    </row>
    <row r="65" spans="1:8" ht="12.75" customHeight="1">
      <c r="A65" s="625" t="s">
        <v>299</v>
      </c>
      <c r="B65" s="626"/>
      <c r="C65" s="626"/>
      <c r="D65" s="626"/>
      <c r="E65" s="626"/>
      <c r="F65" s="626"/>
      <c r="G65" s="627"/>
      <c r="H65" s="492">
        <v>4812365.41</v>
      </c>
    </row>
    <row r="66" spans="1:8" ht="12.75" customHeight="1">
      <c r="A66" s="625" t="s">
        <v>274</v>
      </c>
      <c r="B66" s="626"/>
      <c r="C66" s="626"/>
      <c r="D66" s="626"/>
      <c r="E66" s="626"/>
      <c r="F66" s="626"/>
      <c r="G66" s="627"/>
      <c r="H66" s="492">
        <v>736294.3</v>
      </c>
    </row>
    <row r="67" spans="1:8" ht="12.75" customHeight="1">
      <c r="A67" s="535" t="s">
        <v>213</v>
      </c>
      <c r="B67" s="536"/>
      <c r="C67" s="536"/>
      <c r="D67" s="536"/>
      <c r="E67" s="536"/>
      <c r="F67" s="536"/>
      <c r="G67" s="537"/>
      <c r="H67" s="538">
        <v>500000</v>
      </c>
    </row>
    <row r="68" spans="1:8" ht="12.75">
      <c r="A68" s="494"/>
      <c r="B68" s="495"/>
      <c r="C68" s="495"/>
      <c r="D68" s="495"/>
      <c r="E68" s="495"/>
      <c r="F68" s="495"/>
      <c r="G68" s="496"/>
      <c r="H68" s="492"/>
    </row>
    <row r="69" spans="1:8" ht="12.75">
      <c r="A69" s="381" t="s">
        <v>206</v>
      </c>
      <c r="B69" s="136"/>
      <c r="C69" s="136"/>
      <c r="D69" s="136"/>
      <c r="E69" s="136"/>
      <c r="F69" s="136"/>
      <c r="G69" s="43"/>
      <c r="H69" s="382">
        <v>900</v>
      </c>
    </row>
    <row r="70" spans="1:8" ht="13.5" thickBot="1">
      <c r="A70" s="384"/>
      <c r="B70" s="137"/>
      <c r="C70" s="137"/>
      <c r="D70" s="137"/>
      <c r="E70" s="137"/>
      <c r="F70" s="137"/>
      <c r="G70" s="45"/>
      <c r="H70" s="385"/>
    </row>
    <row r="71" spans="1:8" ht="13.5" thickBot="1">
      <c r="A71" s="351" t="s">
        <v>103</v>
      </c>
      <c r="B71" s="352"/>
      <c r="C71" s="352"/>
      <c r="D71" s="352"/>
      <c r="E71" s="352"/>
      <c r="F71" s="352"/>
      <c r="G71" s="353"/>
      <c r="H71" s="354">
        <f>SUM(H21:H69)</f>
        <v>128067001.92999998</v>
      </c>
    </row>
    <row r="72" spans="1:8" ht="13.5" thickBot="1">
      <c r="A72" s="544"/>
      <c r="B72" s="545"/>
      <c r="C72" s="545"/>
      <c r="D72" s="545"/>
      <c r="E72" s="545"/>
      <c r="F72" s="545"/>
      <c r="G72" s="545"/>
      <c r="H72" s="546"/>
    </row>
    <row r="73" spans="1:8" ht="13.5" thickBot="1">
      <c r="A73" s="351" t="s">
        <v>279</v>
      </c>
      <c r="B73" s="352"/>
      <c r="C73" s="352"/>
      <c r="D73" s="352"/>
      <c r="E73" s="352"/>
      <c r="F73" s="352"/>
      <c r="G73" s="352"/>
      <c r="H73" s="354">
        <f>SUM(H18-H71)</f>
        <v>1040865.1100000292</v>
      </c>
    </row>
    <row r="74" spans="1:8" ht="13.5" thickBot="1">
      <c r="A74" s="544"/>
      <c r="B74" s="545"/>
      <c r="C74" s="545"/>
      <c r="D74" s="545"/>
      <c r="E74" s="545"/>
      <c r="F74" s="545"/>
      <c r="G74" s="545"/>
      <c r="H74" s="546"/>
    </row>
    <row r="75" spans="1:8" ht="13.5" thickBot="1">
      <c r="A75" s="504" t="s">
        <v>275</v>
      </c>
      <c r="B75" s="505"/>
      <c r="C75" s="505"/>
      <c r="D75" s="505"/>
      <c r="E75" s="505"/>
      <c r="F75" s="505"/>
      <c r="G75" s="508"/>
      <c r="H75" s="507">
        <v>1040865.11</v>
      </c>
    </row>
    <row r="76" spans="1:8" ht="12.75">
      <c r="A76" s="185"/>
      <c r="B76" s="185"/>
      <c r="C76" s="185"/>
      <c r="D76" s="185"/>
      <c r="E76" s="185"/>
      <c r="F76" s="185"/>
      <c r="G76" s="548"/>
      <c r="H76" s="547"/>
    </row>
    <row r="77" ht="12.75">
      <c r="H77" s="186"/>
    </row>
    <row r="78" spans="1:8" ht="12.75">
      <c r="A78" s="635"/>
      <c r="B78" s="635"/>
      <c r="C78" s="635"/>
      <c r="D78" s="635"/>
      <c r="E78" s="635"/>
      <c r="F78" s="635"/>
      <c r="G78" s="635"/>
      <c r="H78" s="186"/>
    </row>
    <row r="79" spans="1:8" ht="12.75">
      <c r="A79" s="241"/>
      <c r="B79" s="187"/>
      <c r="C79" s="187"/>
      <c r="D79" s="187"/>
      <c r="E79" s="187"/>
      <c r="F79" s="187"/>
      <c r="G79" s="187"/>
      <c r="H79" s="242"/>
    </row>
    <row r="80" ht="12.75">
      <c r="H80" s="549"/>
    </row>
    <row r="81" ht="12.75">
      <c r="H81" s="186"/>
    </row>
    <row r="82" ht="12.75">
      <c r="H82" s="186"/>
    </row>
    <row r="86" ht="12.75">
      <c r="A86" s="201"/>
    </row>
    <row r="87" ht="12.75">
      <c r="A87" s="201"/>
    </row>
    <row r="88" ht="12.75">
      <c r="A88" s="201"/>
    </row>
  </sheetData>
  <sheetProtection/>
  <mergeCells count="41">
    <mergeCell ref="A35:G35"/>
    <mergeCell ref="A52:G52"/>
    <mergeCell ref="A25:G25"/>
    <mergeCell ref="A64:G64"/>
    <mergeCell ref="A22:G22"/>
    <mergeCell ref="A41:G41"/>
    <mergeCell ref="A20:G20"/>
    <mergeCell ref="A34:G34"/>
    <mergeCell ref="A28:G28"/>
    <mergeCell ref="A29:G29"/>
    <mergeCell ref="A23:G23"/>
    <mergeCell ref="A59:G59"/>
    <mergeCell ref="A32:G32"/>
    <mergeCell ref="A56:G56"/>
    <mergeCell ref="A78:G78"/>
    <mergeCell ref="A27:G27"/>
    <mergeCell ref="A53:G53"/>
    <mergeCell ref="A57:G57"/>
    <mergeCell ref="A49:G49"/>
    <mergeCell ref="A60:G60"/>
    <mergeCell ref="A40:G40"/>
    <mergeCell ref="A45:G45"/>
    <mergeCell ref="A48:G48"/>
    <mergeCell ref="A43:G43"/>
    <mergeCell ref="A55:G55"/>
    <mergeCell ref="A38:G38"/>
    <mergeCell ref="A65:G65"/>
    <mergeCell ref="A51:G51"/>
    <mergeCell ref="A61:G61"/>
    <mergeCell ref="A62:G62"/>
    <mergeCell ref="A63:G63"/>
    <mergeCell ref="A33:G33"/>
    <mergeCell ref="A37:G37"/>
    <mergeCell ref="A50:G50"/>
    <mergeCell ref="A66:G66"/>
    <mergeCell ref="A24:G24"/>
    <mergeCell ref="A44:G44"/>
    <mergeCell ref="A58:G58"/>
    <mergeCell ref="A54:G54"/>
    <mergeCell ref="A42:G42"/>
    <mergeCell ref="A39:G3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9">
      <selection activeCell="D41" sqref="D41"/>
    </sheetView>
  </sheetViews>
  <sheetFormatPr defaultColWidth="9.00390625" defaultRowHeight="12.75"/>
  <cols>
    <col min="1" max="1" width="26.75390625" style="1" customWidth="1"/>
    <col min="2" max="2" width="10.625" style="1" customWidth="1"/>
    <col min="3" max="4" width="9.75390625" style="1" customWidth="1"/>
    <col min="5" max="5" width="7.75390625" style="1" customWidth="1"/>
    <col min="6" max="6" width="9.75390625" style="1" customWidth="1"/>
    <col min="7" max="7" width="8.00390625" style="1" customWidth="1"/>
    <col min="8" max="16384" width="9.125" style="1" customWidth="1"/>
  </cols>
  <sheetData>
    <row r="1" spans="1:7" ht="15.75">
      <c r="A1" s="31" t="s">
        <v>35</v>
      </c>
      <c r="F1" s="31" t="s">
        <v>67</v>
      </c>
      <c r="G1" s="31"/>
    </row>
    <row r="2" ht="15">
      <c r="F2" s="40"/>
    </row>
    <row r="5" spans="1:7" s="48" customFormat="1" ht="18">
      <c r="A5" s="31" t="s">
        <v>265</v>
      </c>
      <c r="B5" s="1"/>
      <c r="C5" s="1"/>
      <c r="D5" s="1"/>
      <c r="E5" s="1"/>
      <c r="F5" s="1"/>
      <c r="G5" s="31"/>
    </row>
    <row r="6" spans="1:7" s="50" customFormat="1" ht="18">
      <c r="A6" s="638" t="s">
        <v>68</v>
      </c>
      <c r="B6" s="638"/>
      <c r="C6" s="638"/>
      <c r="D6" s="638"/>
      <c r="E6" s="638"/>
      <c r="F6" s="638"/>
      <c r="G6" s="638"/>
    </row>
    <row r="7" s="49" customFormat="1" ht="15"/>
    <row r="8" spans="3:5" ht="15.75" thickBot="1">
      <c r="C8" s="51"/>
      <c r="D8" s="51"/>
      <c r="E8" s="51"/>
    </row>
    <row r="9" spans="1:7" ht="15" customHeight="1">
      <c r="A9" s="639"/>
      <c r="B9" s="52"/>
      <c r="C9" s="53"/>
      <c r="D9" s="641" t="s">
        <v>266</v>
      </c>
      <c r="E9" s="54"/>
      <c r="F9" s="643" t="s">
        <v>267</v>
      </c>
      <c r="G9" s="645" t="s">
        <v>165</v>
      </c>
    </row>
    <row r="10" spans="1:7" ht="31.5" customHeight="1">
      <c r="A10" s="640"/>
      <c r="B10" s="55" t="s">
        <v>166</v>
      </c>
      <c r="C10" s="55" t="s">
        <v>167</v>
      </c>
      <c r="D10" s="642"/>
      <c r="E10" s="55" t="s">
        <v>69</v>
      </c>
      <c r="F10" s="644"/>
      <c r="G10" s="646"/>
    </row>
    <row r="11" spans="1:7" ht="19.5" customHeight="1">
      <c r="A11" s="160" t="s">
        <v>70</v>
      </c>
      <c r="B11" s="161"/>
      <c r="C11" s="162"/>
      <c r="D11" s="162"/>
      <c r="E11" s="162"/>
      <c r="F11" s="163"/>
      <c r="G11" s="164"/>
    </row>
    <row r="12" spans="1:7" ht="15">
      <c r="A12" s="165"/>
      <c r="B12" s="56"/>
      <c r="C12" s="56"/>
      <c r="D12" s="56"/>
      <c r="E12" s="56"/>
      <c r="F12" s="56"/>
      <c r="G12" s="57"/>
    </row>
    <row r="13" spans="1:7" ht="15">
      <c r="A13" s="165" t="s">
        <v>71</v>
      </c>
      <c r="B13" s="58">
        <v>2</v>
      </c>
      <c r="C13" s="58">
        <v>2</v>
      </c>
      <c r="D13" s="58">
        <v>2</v>
      </c>
      <c r="E13" s="56">
        <f>SUM(D13/C13)*100</f>
        <v>100</v>
      </c>
      <c r="F13" s="58">
        <v>2</v>
      </c>
      <c r="G13" s="57">
        <f>SUM(D13/F13)*100</f>
        <v>100</v>
      </c>
    </row>
    <row r="14" spans="1:7" ht="15">
      <c r="A14" s="165" t="s">
        <v>72</v>
      </c>
      <c r="B14" s="58">
        <v>1</v>
      </c>
      <c r="C14" s="58">
        <v>1</v>
      </c>
      <c r="D14" s="58">
        <v>1</v>
      </c>
      <c r="E14" s="56">
        <f>SUM(D14/C14)*100</f>
        <v>100</v>
      </c>
      <c r="F14" s="58">
        <v>1</v>
      </c>
      <c r="G14" s="57">
        <f>SUM(D14/F14)*100</f>
        <v>100</v>
      </c>
    </row>
    <row r="15" spans="1:7" ht="15">
      <c r="A15" s="165" t="s">
        <v>73</v>
      </c>
      <c r="B15" s="58">
        <v>92.5</v>
      </c>
      <c r="C15" s="58">
        <v>92.5</v>
      </c>
      <c r="D15" s="58">
        <v>91</v>
      </c>
      <c r="E15" s="56">
        <f>SUM(D15/C15)*100</f>
        <v>98.37837837837839</v>
      </c>
      <c r="F15" s="58">
        <v>89</v>
      </c>
      <c r="G15" s="57">
        <f>SUM(D15/F15)*100</f>
        <v>102.24719101123596</v>
      </c>
    </row>
    <row r="16" spans="1:7" ht="15.75" thickBot="1">
      <c r="A16" s="166"/>
      <c r="B16" s="59"/>
      <c r="C16" s="60"/>
      <c r="D16" s="60"/>
      <c r="E16" s="61"/>
      <c r="F16" s="62"/>
      <c r="G16" s="63"/>
    </row>
    <row r="17" spans="1:9" ht="16.5" thickBot="1">
      <c r="A17" s="167" t="s">
        <v>74</v>
      </c>
      <c r="B17" s="64">
        <f>SUM(B12:B15)</f>
        <v>95.5</v>
      </c>
      <c r="C17" s="64">
        <f>SUM(C12:C15)</f>
        <v>95.5</v>
      </c>
      <c r="D17" s="64">
        <f>SUM(D12:D15)</f>
        <v>94</v>
      </c>
      <c r="E17" s="65">
        <f>SUM(D17/C17)*100</f>
        <v>98.42931937172776</v>
      </c>
      <c r="F17" s="66">
        <f>SUM(F12:F15)</f>
        <v>92</v>
      </c>
      <c r="G17" s="67">
        <f>SUM(D17/F17)*100</f>
        <v>102.17391304347827</v>
      </c>
      <c r="I17" s="300"/>
    </row>
    <row r="18" spans="1:9" ht="15.75" thickBot="1">
      <c r="A18" s="214" t="s">
        <v>110</v>
      </c>
      <c r="B18" s="215">
        <v>9</v>
      </c>
      <c r="C18" s="215">
        <v>9</v>
      </c>
      <c r="D18" s="216">
        <v>9</v>
      </c>
      <c r="E18" s="217">
        <f>SUM(D18/C18)*100</f>
        <v>100</v>
      </c>
      <c r="F18" s="216">
        <v>9</v>
      </c>
      <c r="G18" s="218">
        <f>SUM(D18/F18)*100</f>
        <v>100</v>
      </c>
      <c r="I18" s="300"/>
    </row>
    <row r="19" spans="1:9" ht="16.5" thickBot="1">
      <c r="A19" s="223" t="s">
        <v>114</v>
      </c>
      <c r="B19" s="224">
        <f>SUM(B17+B18)</f>
        <v>104.5</v>
      </c>
      <c r="C19" s="224">
        <f>SUM(C17+C18)</f>
        <v>104.5</v>
      </c>
      <c r="D19" s="224">
        <f>SUM(D17+D18)</f>
        <v>103</v>
      </c>
      <c r="E19" s="66">
        <f>SUM(D19/C19)*100</f>
        <v>98.56459330143541</v>
      </c>
      <c r="F19" s="224">
        <f>SUM(F17+F18)</f>
        <v>101</v>
      </c>
      <c r="G19" s="225">
        <f>SUM(D19/F19)*100</f>
        <v>101.98019801980197</v>
      </c>
      <c r="I19" s="300"/>
    </row>
    <row r="20" spans="1:9" ht="16.5" thickBot="1">
      <c r="A20" s="219"/>
      <c r="B20" s="220"/>
      <c r="C20" s="220"/>
      <c r="D20" s="221"/>
      <c r="E20" s="65"/>
      <c r="F20" s="220"/>
      <c r="G20" s="222"/>
      <c r="I20" s="300"/>
    </row>
    <row r="21" spans="1:9" ht="24.75" customHeight="1">
      <c r="A21" s="169" t="s">
        <v>75</v>
      </c>
      <c r="B21" s="68"/>
      <c r="C21" s="69"/>
      <c r="D21" s="69"/>
      <c r="E21" s="70"/>
      <c r="F21" s="179"/>
      <c r="G21" s="71"/>
      <c r="I21" s="300"/>
    </row>
    <row r="22" spans="1:9" ht="15" customHeight="1">
      <c r="A22" s="169"/>
      <c r="B22" s="245"/>
      <c r="C22" s="68"/>
      <c r="D22" s="69"/>
      <c r="E22" s="70"/>
      <c r="F22" s="179"/>
      <c r="G22" s="71"/>
      <c r="I22" s="300"/>
    </row>
    <row r="23" spans="1:9" ht="15" customHeight="1">
      <c r="A23" s="230" t="s">
        <v>135</v>
      </c>
      <c r="B23" s="226">
        <f>SUM(B24:B26)</f>
        <v>24.099999999999998</v>
      </c>
      <c r="C23" s="539">
        <f>SUM(C24:C26)</f>
        <v>24.099999999999998</v>
      </c>
      <c r="D23" s="226">
        <f>SUM(D24:D26)</f>
        <v>24.099999999999998</v>
      </c>
      <c r="E23" s="227">
        <f aca="true" t="shared" si="0" ref="E23:E30">SUM(D23/C23)*100</f>
        <v>100</v>
      </c>
      <c r="F23" s="226">
        <f>SUM(F24:F26)</f>
        <v>22.099999999999998</v>
      </c>
      <c r="G23" s="228">
        <f aca="true" t="shared" si="1" ref="G23:G30">SUM(D23/F23)*100</f>
        <v>109.0497737556561</v>
      </c>
      <c r="I23" s="300"/>
    </row>
    <row r="24" spans="1:9" ht="15" customHeight="1">
      <c r="A24" s="229" t="s">
        <v>130</v>
      </c>
      <c r="B24" s="509">
        <v>22</v>
      </c>
      <c r="C24" s="233">
        <v>22</v>
      </c>
      <c r="D24" s="234">
        <v>22</v>
      </c>
      <c r="E24" s="246">
        <f t="shared" si="0"/>
        <v>100</v>
      </c>
      <c r="F24" s="235">
        <v>20</v>
      </c>
      <c r="G24" s="247">
        <f t="shared" si="1"/>
        <v>110.00000000000001</v>
      </c>
      <c r="I24" s="300"/>
    </row>
    <row r="25" spans="1:9" ht="15" customHeight="1">
      <c r="A25" s="229" t="s">
        <v>128</v>
      </c>
      <c r="B25" s="509">
        <v>1.4</v>
      </c>
      <c r="C25" s="233">
        <v>1.4</v>
      </c>
      <c r="D25" s="234">
        <v>1.4</v>
      </c>
      <c r="E25" s="246">
        <f t="shared" si="0"/>
        <v>100</v>
      </c>
      <c r="F25" s="236">
        <v>1.4</v>
      </c>
      <c r="G25" s="247">
        <f t="shared" si="1"/>
        <v>100</v>
      </c>
      <c r="I25" s="300"/>
    </row>
    <row r="26" spans="1:9" ht="15" customHeight="1">
      <c r="A26" s="229" t="s">
        <v>129</v>
      </c>
      <c r="B26" s="509">
        <v>0.7</v>
      </c>
      <c r="C26" s="233">
        <v>0.7</v>
      </c>
      <c r="D26" s="234">
        <v>0.7</v>
      </c>
      <c r="E26" s="246">
        <f t="shared" si="0"/>
        <v>100</v>
      </c>
      <c r="F26" s="237">
        <v>0.7</v>
      </c>
      <c r="G26" s="247">
        <f t="shared" si="1"/>
        <v>100</v>
      </c>
      <c r="I26" s="300"/>
    </row>
    <row r="27" spans="1:9" ht="15" customHeight="1">
      <c r="A27" s="170" t="s">
        <v>134</v>
      </c>
      <c r="B27" s="245">
        <f>SUM(B28+B29)</f>
        <v>8</v>
      </c>
      <c r="C27" s="244">
        <f>SUM(C28+C29)</f>
        <v>8</v>
      </c>
      <c r="D27" s="72">
        <f>SUM(D28:D29)</f>
        <v>8</v>
      </c>
      <c r="E27" s="227">
        <f t="shared" si="0"/>
        <v>100</v>
      </c>
      <c r="F27" s="245">
        <f>SUM(F28+F29)</f>
        <v>6</v>
      </c>
      <c r="G27" s="228">
        <f t="shared" si="1"/>
        <v>133.33333333333331</v>
      </c>
      <c r="I27" s="300"/>
    </row>
    <row r="28" spans="1:9" ht="15" customHeight="1">
      <c r="A28" s="229" t="s">
        <v>136</v>
      </c>
      <c r="B28" s="509">
        <v>6</v>
      </c>
      <c r="C28" s="233">
        <v>6</v>
      </c>
      <c r="D28" s="234">
        <v>6</v>
      </c>
      <c r="E28" s="235">
        <f t="shared" si="0"/>
        <v>100</v>
      </c>
      <c r="F28" s="509">
        <v>4</v>
      </c>
      <c r="G28" s="247">
        <f t="shared" si="1"/>
        <v>150</v>
      </c>
      <c r="I28" s="300"/>
    </row>
    <row r="29" spans="1:9" ht="15" customHeight="1" thickBot="1">
      <c r="A29" s="229" t="s">
        <v>137</v>
      </c>
      <c r="B29" s="509">
        <v>2</v>
      </c>
      <c r="C29" s="233">
        <v>2</v>
      </c>
      <c r="D29" s="234">
        <v>2</v>
      </c>
      <c r="E29" s="235">
        <f t="shared" si="0"/>
        <v>100</v>
      </c>
      <c r="F29" s="510">
        <v>2</v>
      </c>
      <c r="G29" s="238">
        <f t="shared" si="1"/>
        <v>100</v>
      </c>
      <c r="I29" s="300"/>
    </row>
    <row r="30" spans="1:7" s="31" customFormat="1" ht="16.5" thickBot="1">
      <c r="A30" s="171" t="s">
        <v>74</v>
      </c>
      <c r="B30" s="541">
        <f>SUM(B23+B27)</f>
        <v>32.099999999999994</v>
      </c>
      <c r="C30" s="540">
        <f>SUM(C23+C27)</f>
        <v>32.099999999999994</v>
      </c>
      <c r="D30" s="73">
        <f>SUM(D23+D27)</f>
        <v>32.099999999999994</v>
      </c>
      <c r="E30" s="74">
        <f t="shared" si="0"/>
        <v>100</v>
      </c>
      <c r="F30" s="73">
        <f>SUM(F23+F27)</f>
        <v>28.099999999999998</v>
      </c>
      <c r="G30" s="75">
        <f t="shared" si="1"/>
        <v>114.23487544483986</v>
      </c>
    </row>
    <row r="31" spans="1:7" s="31" customFormat="1" ht="16.5" thickBot="1">
      <c r="A31" s="172"/>
      <c r="B31" s="173"/>
      <c r="C31" s="173"/>
      <c r="D31" s="173"/>
      <c r="E31" s="173"/>
      <c r="F31" s="173"/>
      <c r="G31" s="168"/>
    </row>
    <row r="32" spans="1:7" s="76" customFormat="1" ht="18.75" thickBot="1">
      <c r="A32" s="174" t="s">
        <v>76</v>
      </c>
      <c r="B32" s="175">
        <f>SUM(B19+B30)</f>
        <v>136.6</v>
      </c>
      <c r="C32" s="175">
        <f>SUM(C19+C30)</f>
        <v>136.6</v>
      </c>
      <c r="D32" s="175">
        <f>SUM(D19+D30)</f>
        <v>135.1</v>
      </c>
      <c r="E32" s="176">
        <f>SUM(D32/C32)*100</f>
        <v>98.90190336749633</v>
      </c>
      <c r="F32" s="175">
        <f>SUM(F19+F30)</f>
        <v>129.1</v>
      </c>
      <c r="G32" s="177">
        <f>SUM(D32/F32)*100</f>
        <v>104.64756003098374</v>
      </c>
    </row>
    <row r="34" ht="15">
      <c r="A34" s="40" t="s">
        <v>111</v>
      </c>
    </row>
    <row r="35" ht="15">
      <c r="A35" s="100" t="s">
        <v>109</v>
      </c>
    </row>
    <row r="40" spans="3:7" ht="15">
      <c r="C40" s="77"/>
      <c r="D40" s="77"/>
      <c r="E40" s="77"/>
      <c r="F40" s="637"/>
      <c r="G40" s="637"/>
    </row>
  </sheetData>
  <sheetProtection/>
  <mergeCells count="6">
    <mergeCell ref="F40:G40"/>
    <mergeCell ref="A6:G6"/>
    <mergeCell ref="A9:A10"/>
    <mergeCell ref="D9:D10"/>
    <mergeCell ref="F9:F10"/>
    <mergeCell ref="G9:G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20.75390625" style="0" customWidth="1"/>
    <col min="2" max="4" width="9.75390625" style="0" customWidth="1"/>
    <col min="5" max="5" width="8.75390625" style="0" customWidth="1"/>
    <col min="6" max="6" width="9.75390625" style="0" customWidth="1"/>
    <col min="7" max="7" width="7.75390625" style="0" customWidth="1"/>
    <col min="8" max="10" width="9.75390625" style="0" customWidth="1"/>
    <col min="11" max="11" width="8.75390625" style="0" customWidth="1"/>
    <col min="12" max="12" width="9.75390625" style="0" customWidth="1"/>
    <col min="13" max="13" width="7.75390625" style="0" customWidth="1"/>
  </cols>
  <sheetData>
    <row r="1" spans="1:13" ht="15.75">
      <c r="A1" s="31" t="s">
        <v>35</v>
      </c>
      <c r="I1" s="31"/>
      <c r="J1" s="31"/>
      <c r="K1" s="31" t="s">
        <v>127</v>
      </c>
      <c r="L1" s="31"/>
      <c r="M1" s="31"/>
    </row>
    <row r="2" spans="1:13" ht="21" thickBot="1">
      <c r="A2" s="647" t="s">
        <v>268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</row>
    <row r="3" spans="1:13" s="79" customFormat="1" ht="16.5" thickBot="1">
      <c r="A3" s="648"/>
      <c r="B3" s="651" t="s">
        <v>77</v>
      </c>
      <c r="C3" s="651"/>
      <c r="D3" s="651"/>
      <c r="E3" s="651"/>
      <c r="F3" s="651"/>
      <c r="G3" s="652"/>
      <c r="H3" s="653" t="s">
        <v>119</v>
      </c>
      <c r="I3" s="654"/>
      <c r="J3" s="654"/>
      <c r="K3" s="654"/>
      <c r="L3" s="654"/>
      <c r="M3" s="655"/>
    </row>
    <row r="4" spans="1:13" s="79" customFormat="1" ht="15.75" customHeight="1">
      <c r="A4" s="649"/>
      <c r="B4" s="80"/>
      <c r="C4" s="81"/>
      <c r="D4" s="81"/>
      <c r="E4" s="81"/>
      <c r="F4" s="81"/>
      <c r="G4" s="143" t="s">
        <v>78</v>
      </c>
      <c r="H4" s="656" t="s">
        <v>166</v>
      </c>
      <c r="I4" s="82"/>
      <c r="J4" s="82"/>
      <c r="K4" s="82"/>
      <c r="L4" s="82"/>
      <c r="M4" s="143" t="s">
        <v>78</v>
      </c>
    </row>
    <row r="5" spans="1:13" s="79" customFormat="1" ht="33" customHeight="1" thickBot="1">
      <c r="A5" s="650"/>
      <c r="B5" s="139" t="s">
        <v>166</v>
      </c>
      <c r="C5" s="140" t="s">
        <v>167</v>
      </c>
      <c r="D5" s="140" t="s">
        <v>266</v>
      </c>
      <c r="E5" s="140" t="s">
        <v>69</v>
      </c>
      <c r="F5" s="140" t="s">
        <v>269</v>
      </c>
      <c r="G5" s="141" t="s">
        <v>168</v>
      </c>
      <c r="H5" s="657"/>
      <c r="I5" s="142" t="s">
        <v>167</v>
      </c>
      <c r="J5" s="142" t="s">
        <v>266</v>
      </c>
      <c r="K5" s="142" t="s">
        <v>69</v>
      </c>
      <c r="L5" s="142" t="s">
        <v>269</v>
      </c>
      <c r="M5" s="141" t="s">
        <v>168</v>
      </c>
    </row>
    <row r="6" spans="1:13" s="1" customFormat="1" ht="15">
      <c r="A6" s="145" t="s">
        <v>70</v>
      </c>
      <c r="B6" s="83"/>
      <c r="C6" s="84"/>
      <c r="D6" s="84"/>
      <c r="E6" s="84"/>
      <c r="F6" s="84"/>
      <c r="G6" s="85"/>
      <c r="H6" s="86"/>
      <c r="I6" s="84"/>
      <c r="J6" s="84"/>
      <c r="K6" s="84"/>
      <c r="L6" s="84"/>
      <c r="M6" s="87"/>
    </row>
    <row r="7" spans="1:13" s="1" customFormat="1" ht="15">
      <c r="A7" s="146" t="s">
        <v>71</v>
      </c>
      <c r="B7" s="250">
        <v>700</v>
      </c>
      <c r="C7" s="251">
        <v>700</v>
      </c>
      <c r="D7" s="251">
        <v>580</v>
      </c>
      <c r="E7" s="56">
        <f aca="true" t="shared" si="0" ref="E7:E12">+D7/C7*100</f>
        <v>82.85714285714286</v>
      </c>
      <c r="F7" s="251">
        <v>511</v>
      </c>
      <c r="G7" s="57">
        <f aca="true" t="shared" si="1" ref="G7:G12">+D7/F7*100</f>
        <v>113.50293542074364</v>
      </c>
      <c r="H7" s="89"/>
      <c r="I7" s="90"/>
      <c r="J7" s="90"/>
      <c r="K7" s="88"/>
      <c r="L7" s="90"/>
      <c r="M7" s="91"/>
    </row>
    <row r="8" spans="1:13" s="1" customFormat="1" ht="15" customHeight="1">
      <c r="A8" s="146" t="s">
        <v>72</v>
      </c>
      <c r="B8" s="250">
        <v>350</v>
      </c>
      <c r="C8" s="251">
        <v>350</v>
      </c>
      <c r="D8" s="251">
        <v>335</v>
      </c>
      <c r="E8" s="56">
        <f t="shared" si="0"/>
        <v>95.71428571428572</v>
      </c>
      <c r="F8" s="251">
        <v>330</v>
      </c>
      <c r="G8" s="57">
        <f t="shared" si="1"/>
        <v>101.51515151515152</v>
      </c>
      <c r="H8" s="89"/>
      <c r="I8" s="90"/>
      <c r="J8" s="90"/>
      <c r="K8" s="88"/>
      <c r="L8" s="90"/>
      <c r="M8" s="91"/>
    </row>
    <row r="9" spans="1:13" s="1" customFormat="1" ht="15">
      <c r="A9" s="146" t="s">
        <v>79</v>
      </c>
      <c r="B9" s="250"/>
      <c r="C9" s="251"/>
      <c r="D9" s="251"/>
      <c r="E9" s="56"/>
      <c r="F9" s="251"/>
      <c r="G9" s="57"/>
      <c r="H9" s="269">
        <v>240</v>
      </c>
      <c r="I9" s="251">
        <v>240</v>
      </c>
      <c r="J9" s="251">
        <v>235</v>
      </c>
      <c r="K9" s="294">
        <f>+J9/I9*100</f>
        <v>97.91666666666666</v>
      </c>
      <c r="L9" s="251">
        <v>159</v>
      </c>
      <c r="M9" s="297">
        <f>+J9/L9*100</f>
        <v>147.79874213836476</v>
      </c>
    </row>
    <row r="10" spans="1:13" s="1" customFormat="1" ht="15">
      <c r="A10" s="146" t="s">
        <v>323</v>
      </c>
      <c r="B10" s="250">
        <v>30800</v>
      </c>
      <c r="C10" s="251">
        <v>32570</v>
      </c>
      <c r="D10" s="251">
        <v>31823</v>
      </c>
      <c r="E10" s="56">
        <f t="shared" si="0"/>
        <v>97.70647835431379</v>
      </c>
      <c r="F10" s="251">
        <v>30930</v>
      </c>
      <c r="G10" s="57">
        <f t="shared" si="1"/>
        <v>102.8871645651471</v>
      </c>
      <c r="H10" s="269">
        <v>3710</v>
      </c>
      <c r="I10" s="251">
        <v>3833</v>
      </c>
      <c r="J10" s="251">
        <v>3634</v>
      </c>
      <c r="K10" s="294">
        <f>+J10/I10*100</f>
        <v>94.80824419514741</v>
      </c>
      <c r="L10" s="251">
        <v>3388</v>
      </c>
      <c r="M10" s="297">
        <f>+J10/L10*100</f>
        <v>107.26092089728454</v>
      </c>
    </row>
    <row r="11" spans="1:13" s="1" customFormat="1" ht="15.75" thickBot="1">
      <c r="A11" s="92"/>
      <c r="B11" s="252"/>
      <c r="C11" s="253"/>
      <c r="D11" s="253"/>
      <c r="E11" s="254"/>
      <c r="F11" s="253"/>
      <c r="G11" s="255"/>
      <c r="H11" s="282"/>
      <c r="I11" s="253"/>
      <c r="J11" s="253"/>
      <c r="K11" s="295"/>
      <c r="L11" s="253"/>
      <c r="M11" s="298"/>
    </row>
    <row r="12" spans="1:13" s="31" customFormat="1" ht="16.5" thickBot="1">
      <c r="A12" s="93" t="s">
        <v>80</v>
      </c>
      <c r="B12" s="256">
        <f>SUM(B7:B10)</f>
        <v>31850</v>
      </c>
      <c r="C12" s="257">
        <f>SUM(C7:C10)</f>
        <v>33620</v>
      </c>
      <c r="D12" s="257">
        <f>SUM(D7:D10)</f>
        <v>32738</v>
      </c>
      <c r="E12" s="66">
        <f t="shared" si="0"/>
        <v>97.37656157049376</v>
      </c>
      <c r="F12" s="257">
        <f>SUM(F7:F10)</f>
        <v>31771</v>
      </c>
      <c r="G12" s="258">
        <f t="shared" si="1"/>
        <v>103.04365616442668</v>
      </c>
      <c r="H12" s="283">
        <f>SUM(H7:H10)</f>
        <v>3950</v>
      </c>
      <c r="I12" s="257">
        <f>SUM(I7:I10)</f>
        <v>4073</v>
      </c>
      <c r="J12" s="257">
        <f>SUM(J7:J10)</f>
        <v>3869</v>
      </c>
      <c r="K12" s="296">
        <f>+J12/I12*100</f>
        <v>94.9914068254358</v>
      </c>
      <c r="L12" s="257">
        <f>SUM(L7:L10)</f>
        <v>3547</v>
      </c>
      <c r="M12" s="299">
        <f>+J12/L12*100</f>
        <v>109.07809416408232</v>
      </c>
    </row>
    <row r="13" spans="1:13" s="1" customFormat="1" ht="15">
      <c r="A13" s="94"/>
      <c r="B13" s="259"/>
      <c r="C13" s="260"/>
      <c r="D13" s="260"/>
      <c r="E13" s="260"/>
      <c r="F13" s="260"/>
      <c r="G13" s="261"/>
      <c r="H13" s="95"/>
      <c r="I13" s="95"/>
      <c r="J13" s="95"/>
      <c r="K13" s="95"/>
      <c r="L13" s="95"/>
      <c r="M13" s="96"/>
    </row>
    <row r="14" spans="1:13" s="1" customFormat="1" ht="15.75" thickBot="1">
      <c r="A14" s="144" t="s">
        <v>105</v>
      </c>
      <c r="B14" s="262"/>
      <c r="C14" s="263"/>
      <c r="D14" s="263"/>
      <c r="E14" s="263"/>
      <c r="F14" s="263"/>
      <c r="G14" s="264"/>
      <c r="H14" s="97"/>
      <c r="I14" s="97"/>
      <c r="J14" s="97"/>
      <c r="K14" s="97"/>
      <c r="L14" s="97"/>
      <c r="M14" s="98"/>
    </row>
    <row r="15" spans="1:13" s="1" customFormat="1" ht="15">
      <c r="A15" s="231" t="s">
        <v>131</v>
      </c>
      <c r="B15" s="265">
        <f>SUM(B16:B18)</f>
        <v>3620</v>
      </c>
      <c r="C15" s="265">
        <f>SUM(C16:C18)</f>
        <v>3473</v>
      </c>
      <c r="D15" s="265">
        <f>SUM(D16:D18)</f>
        <v>3473</v>
      </c>
      <c r="E15" s="56">
        <f aca="true" t="shared" si="2" ref="E15:E21">+D15/C15*100</f>
        <v>100</v>
      </c>
      <c r="F15" s="265">
        <f>SUM(F16:F18)</f>
        <v>3540</v>
      </c>
      <c r="G15" s="57">
        <f aca="true" t="shared" si="3" ref="G15:G21">+D15/F15*100</f>
        <v>98.10734463276836</v>
      </c>
      <c r="H15" s="265">
        <f>SUM(H16:H18)</f>
        <v>1943</v>
      </c>
      <c r="I15" s="265">
        <f>SUM(I16:I18)</f>
        <v>2118</v>
      </c>
      <c r="J15" s="265">
        <f>SUM(J16:J18)</f>
        <v>2118</v>
      </c>
      <c r="K15" s="56">
        <f aca="true" t="shared" si="4" ref="K15:K21">+J15/I15*100</f>
        <v>100</v>
      </c>
      <c r="L15" s="265">
        <f>SUM(L16:L18)</f>
        <v>1818</v>
      </c>
      <c r="M15" s="57">
        <f aca="true" t="shared" si="5" ref="M15:M21">+J15/L15*100</f>
        <v>116.5016501650165</v>
      </c>
    </row>
    <row r="16" spans="1:13" s="1" customFormat="1" ht="15">
      <c r="A16" s="232" t="s">
        <v>104</v>
      </c>
      <c r="B16" s="266">
        <v>2950</v>
      </c>
      <c r="C16" s="267">
        <v>2701</v>
      </c>
      <c r="D16" s="267">
        <v>2701</v>
      </c>
      <c r="E16" s="235">
        <f t="shared" si="2"/>
        <v>100</v>
      </c>
      <c r="F16" s="267">
        <v>2860</v>
      </c>
      <c r="G16" s="268">
        <f t="shared" si="3"/>
        <v>94.44055944055944</v>
      </c>
      <c r="H16" s="284">
        <v>1500</v>
      </c>
      <c r="I16" s="285">
        <v>1777</v>
      </c>
      <c r="J16" s="285">
        <v>1777</v>
      </c>
      <c r="K16" s="235">
        <f t="shared" si="4"/>
        <v>100</v>
      </c>
      <c r="L16" s="285">
        <v>1290</v>
      </c>
      <c r="M16" s="268">
        <f t="shared" si="5"/>
        <v>137.75193798449612</v>
      </c>
    </row>
    <row r="17" spans="1:13" s="1" customFormat="1" ht="15">
      <c r="A17" s="232" t="s">
        <v>128</v>
      </c>
      <c r="B17" s="266">
        <v>455</v>
      </c>
      <c r="C17" s="267">
        <v>508</v>
      </c>
      <c r="D17" s="267">
        <v>508</v>
      </c>
      <c r="E17" s="235">
        <f t="shared" si="2"/>
        <v>100</v>
      </c>
      <c r="F17" s="267">
        <v>460</v>
      </c>
      <c r="G17" s="268">
        <f t="shared" si="3"/>
        <v>110.43478260869566</v>
      </c>
      <c r="H17" s="284">
        <v>280</v>
      </c>
      <c r="I17" s="285">
        <v>227</v>
      </c>
      <c r="J17" s="285">
        <v>227</v>
      </c>
      <c r="K17" s="235">
        <f t="shared" si="4"/>
        <v>100</v>
      </c>
      <c r="L17" s="285">
        <v>275</v>
      </c>
      <c r="M17" s="268">
        <f t="shared" si="5"/>
        <v>82.54545454545455</v>
      </c>
    </row>
    <row r="18" spans="1:13" s="1" customFormat="1" ht="15">
      <c r="A18" s="232" t="s">
        <v>129</v>
      </c>
      <c r="B18" s="266">
        <v>215</v>
      </c>
      <c r="C18" s="267">
        <v>264</v>
      </c>
      <c r="D18" s="267">
        <v>264</v>
      </c>
      <c r="E18" s="235">
        <f t="shared" si="2"/>
        <v>100</v>
      </c>
      <c r="F18" s="267">
        <v>220</v>
      </c>
      <c r="G18" s="268">
        <f t="shared" si="3"/>
        <v>120</v>
      </c>
      <c r="H18" s="284">
        <v>163</v>
      </c>
      <c r="I18" s="285">
        <v>114</v>
      </c>
      <c r="J18" s="285">
        <v>114</v>
      </c>
      <c r="K18" s="235">
        <f t="shared" si="4"/>
        <v>100</v>
      </c>
      <c r="L18" s="285">
        <v>253</v>
      </c>
      <c r="M18" s="268">
        <f t="shared" si="5"/>
        <v>45.059288537549406</v>
      </c>
    </row>
    <row r="19" spans="1:13" s="1" customFormat="1" ht="15">
      <c r="A19" s="146" t="s">
        <v>134</v>
      </c>
      <c r="B19" s="269">
        <f>SUM(B20+B21)</f>
        <v>2735</v>
      </c>
      <c r="C19" s="269">
        <f>SUM(C20+C21)</f>
        <v>2100</v>
      </c>
      <c r="D19" s="269">
        <f>SUM(D20:D21)</f>
        <v>2100</v>
      </c>
      <c r="E19" s="56">
        <f t="shared" si="2"/>
        <v>100</v>
      </c>
      <c r="F19" s="269">
        <f>SUM(F20:F21)</f>
        <v>2265</v>
      </c>
      <c r="G19" s="57">
        <f t="shared" si="3"/>
        <v>92.71523178807946</v>
      </c>
      <c r="H19" s="289">
        <f>SUM(H20+H21)</f>
        <v>1354</v>
      </c>
      <c r="I19" s="289">
        <f>SUM(I20+I21)</f>
        <v>1204</v>
      </c>
      <c r="J19" s="289">
        <f>SUM(J20:J21)</f>
        <v>1204</v>
      </c>
      <c r="K19" s="56">
        <f t="shared" si="4"/>
        <v>100</v>
      </c>
      <c r="L19" s="289">
        <f>SUM(L20:L21)</f>
        <v>1463</v>
      </c>
      <c r="M19" s="57">
        <f t="shared" si="5"/>
        <v>82.29665071770334</v>
      </c>
    </row>
    <row r="20" spans="1:13" s="1" customFormat="1" ht="15">
      <c r="A20" s="240" t="s">
        <v>136</v>
      </c>
      <c r="B20" s="266">
        <v>2155</v>
      </c>
      <c r="C20" s="267">
        <v>1735</v>
      </c>
      <c r="D20" s="267">
        <v>1735</v>
      </c>
      <c r="E20" s="235">
        <f t="shared" si="2"/>
        <v>100</v>
      </c>
      <c r="F20" s="267">
        <v>1708</v>
      </c>
      <c r="G20" s="268">
        <f t="shared" si="3"/>
        <v>101.5807962529274</v>
      </c>
      <c r="H20" s="286">
        <v>1338</v>
      </c>
      <c r="I20" s="287">
        <v>1128</v>
      </c>
      <c r="J20" s="287">
        <v>1128</v>
      </c>
      <c r="K20" s="235">
        <f t="shared" si="4"/>
        <v>100</v>
      </c>
      <c r="L20" s="287">
        <v>1425</v>
      </c>
      <c r="M20" s="268">
        <f t="shared" si="5"/>
        <v>79.15789473684211</v>
      </c>
    </row>
    <row r="21" spans="1:13" s="1" customFormat="1" ht="15.75" thickBot="1">
      <c r="A21" s="239" t="s">
        <v>137</v>
      </c>
      <c r="B21" s="270">
        <v>580</v>
      </c>
      <c r="C21" s="271">
        <v>365</v>
      </c>
      <c r="D21" s="271">
        <v>365</v>
      </c>
      <c r="E21" s="272">
        <f t="shared" si="2"/>
        <v>100</v>
      </c>
      <c r="F21" s="271">
        <v>557</v>
      </c>
      <c r="G21" s="268">
        <f t="shared" si="3"/>
        <v>65.52962298025135</v>
      </c>
      <c r="H21" s="286">
        <v>16</v>
      </c>
      <c r="I21" s="287">
        <v>76</v>
      </c>
      <c r="J21" s="287">
        <v>76</v>
      </c>
      <c r="K21" s="235">
        <f t="shared" si="4"/>
        <v>100</v>
      </c>
      <c r="L21" s="287">
        <v>38</v>
      </c>
      <c r="M21" s="268">
        <f t="shared" si="5"/>
        <v>200</v>
      </c>
    </row>
    <row r="22" spans="1:13" s="1" customFormat="1" ht="15.75" thickBot="1">
      <c r="A22" s="99"/>
      <c r="B22" s="273"/>
      <c r="C22" s="274"/>
      <c r="D22" s="274"/>
      <c r="E22" s="275"/>
      <c r="F22" s="274"/>
      <c r="G22" s="276"/>
      <c r="H22" s="290"/>
      <c r="I22" s="290"/>
      <c r="J22" s="290"/>
      <c r="K22" s="274"/>
      <c r="L22" s="274"/>
      <c r="M22" s="278"/>
    </row>
    <row r="23" spans="1:13" s="1" customFormat="1" ht="16.5" thickBot="1">
      <c r="A23" s="178" t="s">
        <v>81</v>
      </c>
      <c r="B23" s="256">
        <f>SUM(B15+B19)</f>
        <v>6355</v>
      </c>
      <c r="C23" s="256">
        <f>SUM(C15+C19)</f>
        <v>5573</v>
      </c>
      <c r="D23" s="256">
        <f>SUM(D15+D19)</f>
        <v>5573</v>
      </c>
      <c r="E23" s="66">
        <f>+D23/C23*100</f>
        <v>100</v>
      </c>
      <c r="F23" s="256">
        <f>SUM(F15+F19)</f>
        <v>5805</v>
      </c>
      <c r="G23" s="277">
        <f>+D23/F23*100</f>
        <v>96.00344530577088</v>
      </c>
      <c r="H23" s="291">
        <f>SUM(H15+H19)</f>
        <v>3297</v>
      </c>
      <c r="I23" s="291">
        <f>SUM(I15+I19)</f>
        <v>3322</v>
      </c>
      <c r="J23" s="291">
        <f>SUM(J15+J19)</f>
        <v>3322</v>
      </c>
      <c r="K23" s="66">
        <f>+J23/I23*100</f>
        <v>100</v>
      </c>
      <c r="L23" s="256">
        <f>SUM(L15+L19)</f>
        <v>3281</v>
      </c>
      <c r="M23" s="288">
        <f>+J23/L23*100</f>
        <v>101.24961901859189</v>
      </c>
    </row>
    <row r="24" spans="1:13" s="1" customFormat="1" ht="15.75" thickBot="1">
      <c r="A24" s="147"/>
      <c r="B24" s="273"/>
      <c r="C24" s="274"/>
      <c r="D24" s="274"/>
      <c r="E24" s="274"/>
      <c r="F24" s="274"/>
      <c r="G24" s="278"/>
      <c r="H24" s="290"/>
      <c r="I24" s="290"/>
      <c r="J24" s="290"/>
      <c r="K24" s="274"/>
      <c r="L24" s="274"/>
      <c r="M24" s="278"/>
    </row>
    <row r="25" spans="1:13" s="76" customFormat="1" ht="18.75" thickBot="1">
      <c r="A25" s="148" t="s">
        <v>76</v>
      </c>
      <c r="B25" s="279">
        <f>+B12+B23</f>
        <v>38205</v>
      </c>
      <c r="C25" s="280">
        <f>+C12+C23</f>
        <v>39193</v>
      </c>
      <c r="D25" s="280">
        <f>+D12+D23</f>
        <v>38311</v>
      </c>
      <c r="E25" s="65">
        <f>+D25/C25*100</f>
        <v>97.74959814252546</v>
      </c>
      <c r="F25" s="280">
        <f>+F12+F23</f>
        <v>37576</v>
      </c>
      <c r="G25" s="281">
        <f>+D25/F25*100</f>
        <v>101.95603576751118</v>
      </c>
      <c r="H25" s="292">
        <f>+H12+H23</f>
        <v>7247</v>
      </c>
      <c r="I25" s="293">
        <f>+I12+I23</f>
        <v>7395</v>
      </c>
      <c r="J25" s="293">
        <f>+J12+J23</f>
        <v>7191</v>
      </c>
      <c r="K25" s="65">
        <f>+J25/I25*100</f>
        <v>97.24137931034483</v>
      </c>
      <c r="L25" s="280">
        <f>+L12+L23</f>
        <v>6828</v>
      </c>
      <c r="M25" s="281">
        <f>+J25/L25*100</f>
        <v>105.31634446397189</v>
      </c>
    </row>
    <row r="26" s="1" customFormat="1" ht="15">
      <c r="A26" s="506"/>
    </row>
    <row r="27" s="1" customFormat="1" ht="15">
      <c r="A27" s="100"/>
    </row>
    <row r="28" s="1" customFormat="1" ht="15">
      <c r="A28" s="200"/>
    </row>
    <row r="29" s="1" customFormat="1" ht="15">
      <c r="A29" s="200"/>
    </row>
    <row r="30" s="1" customFormat="1" ht="15">
      <c r="A30" s="200"/>
    </row>
    <row r="31" s="1" customFormat="1" ht="15">
      <c r="A31" s="100"/>
    </row>
    <row r="32" spans="2:13" s="1" customFormat="1" ht="1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</sheetData>
  <sheetProtection/>
  <mergeCells count="5">
    <mergeCell ref="A2:M2"/>
    <mergeCell ref="A3:A5"/>
    <mergeCell ref="B3:G3"/>
    <mergeCell ref="H3:M3"/>
    <mergeCell ref="H4:H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45.75390625" style="1" customWidth="1"/>
    <col min="2" max="3" width="11.75390625" style="101" customWidth="1"/>
    <col min="4" max="4" width="8.75390625" style="101" customWidth="1"/>
    <col min="5" max="5" width="11.75390625" style="0" customWidth="1"/>
    <col min="6" max="6" width="8.75390625" style="0" customWidth="1"/>
  </cols>
  <sheetData>
    <row r="1" spans="1:5" ht="18">
      <c r="A1" s="76"/>
      <c r="E1" s="31" t="s">
        <v>113</v>
      </c>
    </row>
    <row r="2" spans="1:7" s="102" customFormat="1" ht="15" customHeight="1">
      <c r="A2" s="658" t="s">
        <v>257</v>
      </c>
      <c r="B2" s="658"/>
      <c r="C2" s="658"/>
      <c r="D2" s="658"/>
      <c r="E2" s="658"/>
      <c r="F2" s="658"/>
      <c r="G2" s="306"/>
    </row>
    <row r="3" spans="1:7" s="102" customFormat="1" ht="15" customHeight="1">
      <c r="A3" s="374"/>
      <c r="B3" s="374"/>
      <c r="C3" s="374"/>
      <c r="D3" s="374"/>
      <c r="E3" s="374"/>
      <c r="F3" s="374"/>
      <c r="G3" s="306"/>
    </row>
    <row r="4" spans="1:7" s="102" customFormat="1" ht="15" customHeight="1" thickBot="1">
      <c r="A4" s="374"/>
      <c r="B4" s="374"/>
      <c r="C4" s="374"/>
      <c r="D4" s="374"/>
      <c r="E4" s="374"/>
      <c r="F4" s="374"/>
      <c r="G4" s="306"/>
    </row>
    <row r="5" spans="1:7" ht="12.75">
      <c r="A5" s="335"/>
      <c r="B5" s="336" t="s">
        <v>324</v>
      </c>
      <c r="C5" s="337" t="s">
        <v>140</v>
      </c>
      <c r="D5" s="337" t="s">
        <v>142</v>
      </c>
      <c r="E5" s="337" t="s">
        <v>140</v>
      </c>
      <c r="F5" s="338" t="s">
        <v>78</v>
      </c>
      <c r="G5" s="307"/>
    </row>
    <row r="6" spans="1:7" ht="12.75">
      <c r="A6" s="339"/>
      <c r="B6" s="340" t="s">
        <v>141</v>
      </c>
      <c r="C6" s="340" t="s">
        <v>258</v>
      </c>
      <c r="D6" s="341"/>
      <c r="E6" s="341" t="s">
        <v>258</v>
      </c>
      <c r="F6" s="342" t="s">
        <v>171</v>
      </c>
      <c r="G6" s="41"/>
    </row>
    <row r="7" spans="1:6" ht="13.5" thickBot="1">
      <c r="A7" s="339"/>
      <c r="B7" s="340">
        <v>2014</v>
      </c>
      <c r="C7" s="340">
        <v>2014</v>
      </c>
      <c r="D7" s="341" t="s">
        <v>92</v>
      </c>
      <c r="E7" s="341">
        <v>2013</v>
      </c>
      <c r="F7" s="342" t="s">
        <v>143</v>
      </c>
    </row>
    <row r="8" spans="1:6" ht="13.5" thickBot="1">
      <c r="A8" s="343" t="s">
        <v>144</v>
      </c>
      <c r="B8" s="344">
        <f>SUM(B10:B17)</f>
        <v>63575</v>
      </c>
      <c r="C8" s="344">
        <f>SUM(C10:C18)</f>
        <v>62441</v>
      </c>
      <c r="D8" s="345">
        <f>C8/B8*100</f>
        <v>98.21627998427054</v>
      </c>
      <c r="E8" s="344">
        <f>SUM(E10:E18)</f>
        <v>80914</v>
      </c>
      <c r="F8" s="346">
        <f>SUM(C8/E8)*100</f>
        <v>77.16958746323257</v>
      </c>
    </row>
    <row r="9" spans="1:6" ht="12.75">
      <c r="A9" s="312" t="s">
        <v>82</v>
      </c>
      <c r="B9" s="313"/>
      <c r="C9" s="502"/>
      <c r="D9" s="314"/>
      <c r="E9" s="314"/>
      <c r="F9" s="243"/>
    </row>
    <row r="10" spans="1:6" ht="12.75">
      <c r="A10" s="198" t="s">
        <v>145</v>
      </c>
      <c r="B10" s="315">
        <v>45412</v>
      </c>
      <c r="C10" s="498">
        <v>49584</v>
      </c>
      <c r="D10" s="316">
        <f aca="true" t="shared" si="0" ref="D10:D16">C10/B10*100</f>
        <v>109.18699903109311</v>
      </c>
      <c r="E10" s="315">
        <v>45229</v>
      </c>
      <c r="F10" s="317">
        <f aca="true" t="shared" si="1" ref="F10:F16">SUM(C10/E10)*100</f>
        <v>109.62877799641824</v>
      </c>
    </row>
    <row r="11" spans="1:6" ht="12.75">
      <c r="A11" s="198" t="s">
        <v>146</v>
      </c>
      <c r="B11" s="334">
        <v>14380</v>
      </c>
      <c r="C11" s="498">
        <v>14902</v>
      </c>
      <c r="D11" s="316">
        <f t="shared" si="0"/>
        <v>103.63004172461751</v>
      </c>
      <c r="E11" s="315">
        <v>15829</v>
      </c>
      <c r="F11" s="317">
        <f t="shared" si="1"/>
        <v>94.14366037020659</v>
      </c>
    </row>
    <row r="12" spans="1:6" ht="12.75">
      <c r="A12" s="198" t="s">
        <v>83</v>
      </c>
      <c r="B12" s="315">
        <v>1570</v>
      </c>
      <c r="C12" s="498">
        <v>1181</v>
      </c>
      <c r="D12" s="316">
        <f t="shared" si="0"/>
        <v>75.22292993630573</v>
      </c>
      <c r="E12" s="316">
        <v>1239</v>
      </c>
      <c r="F12" s="317">
        <f t="shared" si="1"/>
        <v>95.31880548829702</v>
      </c>
    </row>
    <row r="13" spans="1:6" ht="12.75">
      <c r="A13" s="198" t="s">
        <v>147</v>
      </c>
      <c r="B13" s="315">
        <v>60</v>
      </c>
      <c r="C13" s="498">
        <v>113</v>
      </c>
      <c r="D13" s="316">
        <f t="shared" si="0"/>
        <v>188.33333333333334</v>
      </c>
      <c r="E13" s="316">
        <v>108</v>
      </c>
      <c r="F13" s="317">
        <f t="shared" si="1"/>
        <v>104.62962962962963</v>
      </c>
    </row>
    <row r="14" spans="1:8" ht="12.75">
      <c r="A14" s="198" t="s">
        <v>148</v>
      </c>
      <c r="B14" s="315">
        <v>1143</v>
      </c>
      <c r="C14" s="498">
        <v>2000</v>
      </c>
      <c r="D14" s="316">
        <f t="shared" si="0"/>
        <v>174.97812773403325</v>
      </c>
      <c r="E14" s="316">
        <v>8652</v>
      </c>
      <c r="F14" s="317">
        <f t="shared" si="1"/>
        <v>23.11604253351826</v>
      </c>
      <c r="H14" s="187"/>
    </row>
    <row r="15" spans="1:6" ht="12.75">
      <c r="A15" s="198" t="s">
        <v>84</v>
      </c>
      <c r="B15" s="315">
        <v>350</v>
      </c>
      <c r="C15" s="498">
        <v>75</v>
      </c>
      <c r="D15" s="316">
        <f t="shared" si="0"/>
        <v>21.428571428571427</v>
      </c>
      <c r="E15" s="316">
        <v>268</v>
      </c>
      <c r="F15" s="317">
        <f t="shared" si="1"/>
        <v>27.985074626865668</v>
      </c>
    </row>
    <row r="16" spans="1:6" ht="12.75">
      <c r="A16" s="199" t="s">
        <v>149</v>
      </c>
      <c r="B16" s="375">
        <v>660</v>
      </c>
      <c r="C16" s="503">
        <v>1533</v>
      </c>
      <c r="D16" s="376">
        <f t="shared" si="0"/>
        <v>232.27272727272728</v>
      </c>
      <c r="E16" s="376">
        <v>11983</v>
      </c>
      <c r="F16" s="377">
        <f t="shared" si="1"/>
        <v>12.793123591754988</v>
      </c>
    </row>
    <row r="17" spans="1:6" ht="12.75">
      <c r="A17" s="198" t="s">
        <v>138</v>
      </c>
      <c r="B17" s="315"/>
      <c r="C17" s="498">
        <v>0</v>
      </c>
      <c r="D17" s="316"/>
      <c r="E17" s="316">
        <v>2701</v>
      </c>
      <c r="F17" s="317"/>
    </row>
    <row r="18" spans="1:6" ht="12.75">
      <c r="A18" s="198" t="s">
        <v>260</v>
      </c>
      <c r="B18" s="315"/>
      <c r="C18" s="498">
        <v>-6947</v>
      </c>
      <c r="D18" s="315"/>
      <c r="E18" s="315">
        <v>-5095</v>
      </c>
      <c r="F18" s="317"/>
    </row>
    <row r="19" spans="1:6" ht="13.5" thickBot="1">
      <c r="A19" s="318"/>
      <c r="B19" s="319"/>
      <c r="C19" s="319"/>
      <c r="D19" s="319"/>
      <c r="E19" s="319"/>
      <c r="F19" s="320"/>
    </row>
    <row r="20" spans="1:6" ht="13.5" thickBot="1">
      <c r="A20" s="343" t="s">
        <v>150</v>
      </c>
      <c r="B20" s="344">
        <f>SUM(B22:B31)</f>
        <v>30678</v>
      </c>
      <c r="C20" s="344">
        <f>SUM(C22:C31)</f>
        <v>35763</v>
      </c>
      <c r="D20" s="345">
        <f>+C20/B20*100</f>
        <v>116.57539604928613</v>
      </c>
      <c r="E20" s="344">
        <f>SUM(E22:E31)</f>
        <v>64274</v>
      </c>
      <c r="F20" s="346">
        <f>SUM(C20/E20)*100</f>
        <v>55.64147244609018</v>
      </c>
    </row>
    <row r="21" spans="1:6" ht="12.75">
      <c r="A21" s="321" t="s">
        <v>151</v>
      </c>
      <c r="B21" s="322"/>
      <c r="C21" s="322"/>
      <c r="D21" s="323"/>
      <c r="E21" s="497"/>
      <c r="F21" s="324"/>
    </row>
    <row r="22" spans="1:6" ht="12.75">
      <c r="A22" s="198" t="s">
        <v>152</v>
      </c>
      <c r="B22" s="315">
        <v>510</v>
      </c>
      <c r="C22" s="315">
        <v>2348</v>
      </c>
      <c r="D22" s="325">
        <f>C22/B22*100</f>
        <v>460.3921568627451</v>
      </c>
      <c r="E22" s="498">
        <v>796</v>
      </c>
      <c r="F22" s="326">
        <f aca="true" t="shared" si="2" ref="F22:F30">SUM(C22/E22)*100</f>
        <v>294.9748743718593</v>
      </c>
    </row>
    <row r="23" spans="1:6" ht="12.75" customHeight="1">
      <c r="A23" s="321" t="s">
        <v>153</v>
      </c>
      <c r="B23" s="327">
        <v>11272</v>
      </c>
      <c r="C23" s="327">
        <v>13255</v>
      </c>
      <c r="D23" s="328">
        <f aca="true" t="shared" si="3" ref="D23:D29">C23/B23*100</f>
        <v>117.59226401703336</v>
      </c>
      <c r="E23" s="498">
        <v>16284</v>
      </c>
      <c r="F23" s="320">
        <f t="shared" si="2"/>
        <v>81.39891918447556</v>
      </c>
    </row>
    <row r="24" spans="1:6" ht="12.75">
      <c r="A24" s="198" t="s">
        <v>154</v>
      </c>
      <c r="B24" s="315">
        <v>879</v>
      </c>
      <c r="C24" s="315">
        <v>705</v>
      </c>
      <c r="D24" s="325">
        <f t="shared" si="3"/>
        <v>80.2047781569966</v>
      </c>
      <c r="E24" s="498">
        <v>1035</v>
      </c>
      <c r="F24" s="326">
        <f t="shared" si="2"/>
        <v>68.11594202898551</v>
      </c>
    </row>
    <row r="25" spans="1:6" ht="12.75">
      <c r="A25" s="312" t="s">
        <v>155</v>
      </c>
      <c r="B25" s="313">
        <v>8315</v>
      </c>
      <c r="C25" s="313">
        <v>7819</v>
      </c>
      <c r="D25" s="314">
        <f t="shared" si="3"/>
        <v>94.03487672880337</v>
      </c>
      <c r="E25" s="499">
        <v>6288</v>
      </c>
      <c r="F25" s="329">
        <f t="shared" si="2"/>
        <v>124.34796437659033</v>
      </c>
    </row>
    <row r="26" spans="1:6" ht="12.75" customHeight="1">
      <c r="A26" s="312" t="s">
        <v>156</v>
      </c>
      <c r="B26" s="313">
        <v>1160</v>
      </c>
      <c r="C26" s="313">
        <v>1630</v>
      </c>
      <c r="D26" s="314">
        <f t="shared" si="3"/>
        <v>140.51724137931035</v>
      </c>
      <c r="E26" s="499">
        <v>5220</v>
      </c>
      <c r="F26" s="329">
        <f t="shared" si="2"/>
        <v>31.226053639846747</v>
      </c>
    </row>
    <row r="27" spans="1:6" ht="12.75" customHeight="1">
      <c r="A27" s="312" t="s">
        <v>157</v>
      </c>
      <c r="B27" s="313">
        <v>4476</v>
      </c>
      <c r="C27" s="313">
        <v>4058</v>
      </c>
      <c r="D27" s="314">
        <f t="shared" si="3"/>
        <v>90.66130473637176</v>
      </c>
      <c r="E27" s="499">
        <v>4521</v>
      </c>
      <c r="F27" s="329">
        <f t="shared" si="2"/>
        <v>89.75890289758904</v>
      </c>
    </row>
    <row r="28" spans="1:6" ht="12.75" customHeight="1">
      <c r="A28" s="198" t="s">
        <v>85</v>
      </c>
      <c r="B28" s="315">
        <v>4020</v>
      </c>
      <c r="C28" s="315">
        <v>4134</v>
      </c>
      <c r="D28" s="316">
        <f t="shared" si="3"/>
        <v>102.83582089552239</v>
      </c>
      <c r="E28" s="500">
        <v>4164</v>
      </c>
      <c r="F28" s="317">
        <f t="shared" si="2"/>
        <v>99.27953890489914</v>
      </c>
    </row>
    <row r="29" spans="1:6" ht="12.75" customHeight="1">
      <c r="A29" s="199" t="s">
        <v>158</v>
      </c>
      <c r="B29" s="375">
        <v>46</v>
      </c>
      <c r="C29" s="375">
        <v>82</v>
      </c>
      <c r="D29" s="376">
        <f t="shared" si="3"/>
        <v>178.26086956521738</v>
      </c>
      <c r="E29" s="501">
        <v>714</v>
      </c>
      <c r="F29" s="378">
        <f t="shared" si="2"/>
        <v>11.484593837535014</v>
      </c>
    </row>
    <row r="30" spans="1:6" ht="12.75" customHeight="1">
      <c r="A30" s="199" t="s">
        <v>211</v>
      </c>
      <c r="B30" s="375"/>
      <c r="C30" s="375">
        <v>1732</v>
      </c>
      <c r="D30" s="376"/>
      <c r="E30" s="501">
        <v>21432</v>
      </c>
      <c r="F30" s="378">
        <f t="shared" si="2"/>
        <v>8.081373646883165</v>
      </c>
    </row>
    <row r="31" spans="1:6" ht="12.75">
      <c r="A31" s="198" t="s">
        <v>159</v>
      </c>
      <c r="B31" s="315"/>
      <c r="C31" s="315"/>
      <c r="D31" s="316"/>
      <c r="E31" s="500">
        <v>3820</v>
      </c>
      <c r="F31" s="426"/>
    </row>
    <row r="32" spans="1:6" ht="13.5" thickBot="1">
      <c r="A32" s="318"/>
      <c r="B32" s="330"/>
      <c r="C32" s="330"/>
      <c r="D32" s="330"/>
      <c r="E32" s="330"/>
      <c r="F32" s="320"/>
    </row>
    <row r="33" spans="1:6" ht="13.5" thickBot="1">
      <c r="A33" s="343" t="s">
        <v>160</v>
      </c>
      <c r="B33" s="344">
        <f>SUM(B8-B20)</f>
        <v>32897</v>
      </c>
      <c r="C33" s="344">
        <f>SUM(C8-C20)</f>
        <v>26678</v>
      </c>
      <c r="D33" s="345">
        <f>+C33/B33*100</f>
        <v>81.09554062680488</v>
      </c>
      <c r="E33" s="344">
        <f>SUM(E8-E20)</f>
        <v>16640</v>
      </c>
      <c r="F33" s="346">
        <f>SUM(C33/E33)*100</f>
        <v>160.32451923076923</v>
      </c>
    </row>
    <row r="34" spans="1:4" ht="13.5" thickBot="1">
      <c r="A34"/>
      <c r="B34" s="331"/>
      <c r="C34"/>
      <c r="D34"/>
    </row>
    <row r="35" spans="1:6" ht="12.75" customHeight="1" thickBot="1">
      <c r="A35" s="347" t="s">
        <v>259</v>
      </c>
      <c r="B35" s="348"/>
      <c r="C35" s="349">
        <v>39756688</v>
      </c>
      <c r="D35" s="349"/>
      <c r="E35" s="349">
        <v>32440421</v>
      </c>
      <c r="F35" s="350">
        <f>SUM(C35/E35)*100</f>
        <v>122.5529348093232</v>
      </c>
    </row>
    <row r="36" spans="1:14" ht="12.75">
      <c r="A36" s="301"/>
      <c r="B36" s="249"/>
      <c r="C36" s="249"/>
      <c r="D36" s="302"/>
      <c r="E36" s="249"/>
      <c r="F36" s="303"/>
      <c r="G36" s="41"/>
      <c r="H36" s="41"/>
      <c r="I36" s="41"/>
      <c r="J36" s="41"/>
      <c r="K36" s="41"/>
      <c r="L36" s="41"/>
      <c r="M36" s="41"/>
      <c r="N36" s="41"/>
    </row>
    <row r="37" spans="1:6" ht="12.75">
      <c r="A37" s="301"/>
      <c r="B37" s="249"/>
      <c r="C37" s="249"/>
      <c r="D37" s="302"/>
      <c r="E37" s="249"/>
      <c r="F37" s="303"/>
    </row>
    <row r="38" spans="1:6" ht="12.75">
      <c r="A38" s="301"/>
      <c r="B38" s="249"/>
      <c r="C38" s="249"/>
      <c r="D38" s="302"/>
      <c r="E38" s="249"/>
      <c r="F38" s="303"/>
    </row>
    <row r="39" spans="1:6" ht="12.75">
      <c r="A39" s="301"/>
      <c r="B39" s="249"/>
      <c r="C39" s="249"/>
      <c r="D39" s="302"/>
      <c r="E39" s="249"/>
      <c r="F39" s="303"/>
    </row>
    <row r="40" spans="1:6" ht="12.75">
      <c r="A40" s="301"/>
      <c r="B40" s="249"/>
      <c r="C40" s="249"/>
      <c r="D40" s="302"/>
      <c r="E40" s="249"/>
      <c r="F40" s="303"/>
    </row>
    <row r="41" spans="1:6" ht="12.75">
      <c r="A41" s="301"/>
      <c r="B41" s="249"/>
      <c r="C41" s="249"/>
      <c r="D41" s="302"/>
      <c r="E41" s="249"/>
      <c r="F41" s="303"/>
    </row>
    <row r="42" spans="1:6" ht="12.75">
      <c r="A42" s="310"/>
      <c r="B42" s="308"/>
      <c r="C42" s="308"/>
      <c r="D42" s="309"/>
      <c r="E42" s="308"/>
      <c r="F42" s="309"/>
    </row>
    <row r="43" spans="1:6" ht="12.75">
      <c r="A43" s="301"/>
      <c r="B43" s="249"/>
      <c r="C43" s="249"/>
      <c r="D43" s="249"/>
      <c r="E43" s="304"/>
      <c r="F43" s="303"/>
    </row>
    <row r="44" spans="1:6" ht="12.75">
      <c r="A44" s="310"/>
      <c r="B44" s="308"/>
      <c r="C44" s="309"/>
      <c r="D44" s="308"/>
      <c r="E44" s="311"/>
      <c r="F44" s="309"/>
    </row>
    <row r="45" spans="1:6" ht="15">
      <c r="A45" s="305"/>
      <c r="B45" s="260"/>
      <c r="C45" s="260"/>
      <c r="D45" s="260"/>
      <c r="E45" s="41"/>
      <c r="F45" s="41"/>
    </row>
    <row r="46" ht="15">
      <c r="A46" s="100"/>
    </row>
    <row r="47" ht="15">
      <c r="A47" s="40"/>
    </row>
    <row r="48" ht="15">
      <c r="A48" s="100"/>
    </row>
    <row r="49" ht="15">
      <c r="A49" s="40"/>
    </row>
    <row r="50" ht="15">
      <c r="A50" s="103"/>
    </row>
  </sheetData>
  <sheetProtection/>
  <mergeCells count="1">
    <mergeCell ref="A2:F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5.75390625" style="0" customWidth="1"/>
    <col min="2" max="2" width="5.75390625" style="0" customWidth="1"/>
    <col min="3" max="3" width="35.75390625" style="0" customWidth="1"/>
    <col min="4" max="4" width="18.75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8" ht="15.75">
      <c r="A1" s="31" t="s">
        <v>35</v>
      </c>
      <c r="B1" s="40"/>
      <c r="G1" s="184" t="s">
        <v>199</v>
      </c>
      <c r="H1" s="107"/>
    </row>
    <row r="2" spans="1:8" ht="12.75">
      <c r="A2" s="105"/>
      <c r="B2" s="40"/>
      <c r="G2" s="106"/>
      <c r="H2" s="107"/>
    </row>
    <row r="3" spans="1:8" ht="15.75">
      <c r="A3" s="638" t="s">
        <v>254</v>
      </c>
      <c r="B3" s="638"/>
      <c r="C3" s="638"/>
      <c r="D3" s="638"/>
      <c r="E3" s="638"/>
      <c r="F3" s="638"/>
      <c r="G3" s="638"/>
      <c r="H3" s="638"/>
    </row>
    <row r="4" spans="1:8" ht="15.75">
      <c r="A4" s="389"/>
      <c r="B4" s="389"/>
      <c r="C4" s="389"/>
      <c r="D4" s="390" t="s">
        <v>172</v>
      </c>
      <c r="E4" s="389"/>
      <c r="F4" s="389"/>
      <c r="G4" s="389"/>
      <c r="H4" s="389"/>
    </row>
    <row r="5" spans="5:8" ht="13.5" thickBot="1">
      <c r="E5" s="104"/>
      <c r="F5" s="104"/>
      <c r="G5" s="106"/>
      <c r="H5" s="106" t="s">
        <v>86</v>
      </c>
    </row>
    <row r="6" spans="1:8" ht="12.75">
      <c r="A6" s="407" t="s">
        <v>195</v>
      </c>
      <c r="B6" s="404" t="s">
        <v>87</v>
      </c>
      <c r="C6" s="190" t="s">
        <v>88</v>
      </c>
      <c r="D6" s="189" t="s">
        <v>120</v>
      </c>
      <c r="E6" s="191" t="s">
        <v>89</v>
      </c>
      <c r="F6" s="192" t="s">
        <v>90</v>
      </c>
      <c r="G6" s="189" t="s">
        <v>91</v>
      </c>
      <c r="H6" s="193" t="s">
        <v>92</v>
      </c>
    </row>
    <row r="7" spans="1:8" ht="12.75">
      <c r="A7" s="424" t="s">
        <v>196</v>
      </c>
      <c r="B7" s="405"/>
      <c r="C7" s="109"/>
      <c r="D7" s="110" t="s">
        <v>305</v>
      </c>
      <c r="E7" s="111" t="s">
        <v>93</v>
      </c>
      <c r="F7" s="112" t="s">
        <v>94</v>
      </c>
      <c r="G7" s="110" t="s">
        <v>261</v>
      </c>
      <c r="H7" s="194" t="s">
        <v>95</v>
      </c>
    </row>
    <row r="8" spans="1:8" ht="13.5" thickBot="1">
      <c r="A8" s="425" t="s">
        <v>197</v>
      </c>
      <c r="B8" s="406"/>
      <c r="C8" s="114"/>
      <c r="D8" s="115"/>
      <c r="E8" s="116"/>
      <c r="F8" s="117" t="s">
        <v>96</v>
      </c>
      <c r="G8" s="115"/>
      <c r="H8" s="195"/>
    </row>
    <row r="9" spans="1:8" ht="12.75">
      <c r="A9" s="392"/>
      <c r="B9" s="401">
        <v>4</v>
      </c>
      <c r="C9" s="42" t="s">
        <v>223</v>
      </c>
      <c r="D9" s="42" t="s">
        <v>190</v>
      </c>
      <c r="E9" s="188">
        <v>6500000</v>
      </c>
      <c r="F9" s="188">
        <v>6500000</v>
      </c>
      <c r="G9" s="188">
        <v>6500000</v>
      </c>
      <c r="H9" s="422">
        <f>SUM(G9/E9)*100</f>
        <v>100</v>
      </c>
    </row>
    <row r="10" spans="1:8" ht="12.75">
      <c r="A10" s="392"/>
      <c r="B10" s="43">
        <v>7</v>
      </c>
      <c r="C10" s="44" t="s">
        <v>220</v>
      </c>
      <c r="D10" s="42" t="s">
        <v>221</v>
      </c>
      <c r="E10" s="203">
        <v>3600000</v>
      </c>
      <c r="F10" s="120">
        <v>3600000</v>
      </c>
      <c r="G10" s="120">
        <v>3600000</v>
      </c>
      <c r="H10" s="329">
        <f>SUM(G10/E10)*100</f>
        <v>100</v>
      </c>
    </row>
    <row r="11" spans="1:8" ht="12.75">
      <c r="A11" s="392" t="s">
        <v>193</v>
      </c>
      <c r="B11" s="43"/>
      <c r="C11" s="44"/>
      <c r="D11" s="44"/>
      <c r="E11" s="203"/>
      <c r="F11" s="120"/>
      <c r="G11" s="120"/>
      <c r="H11" s="197"/>
    </row>
    <row r="12" spans="1:8" ht="12.75">
      <c r="A12" s="321"/>
      <c r="B12" s="402"/>
      <c r="C12" s="202"/>
      <c r="D12" s="202"/>
      <c r="E12" s="203"/>
      <c r="F12" s="204"/>
      <c r="G12" s="203"/>
      <c r="H12" s="196"/>
    </row>
    <row r="13" spans="1:8" ht="13.5" thickBot="1">
      <c r="A13" s="413"/>
      <c r="B13" s="403"/>
      <c r="C13" s="394"/>
      <c r="D13" s="393"/>
      <c r="E13" s="421"/>
      <c r="F13" s="416"/>
      <c r="G13" s="415"/>
      <c r="H13" s="417"/>
    </row>
    <row r="14" spans="1:8" ht="13.5" thickBot="1">
      <c r="A14" s="109"/>
      <c r="B14" s="41"/>
      <c r="C14" s="41"/>
      <c r="D14" s="413" t="s">
        <v>112</v>
      </c>
      <c r="E14" s="408">
        <f>SUM(E9:E12)</f>
        <v>10100000</v>
      </c>
      <c r="F14" s="408">
        <f>SUM(F9:F12)</f>
        <v>10100000</v>
      </c>
      <c r="G14" s="408">
        <f>SUM(G9:G12)</f>
        <v>10100000</v>
      </c>
      <c r="H14" s="414"/>
    </row>
    <row r="15" spans="1:8" ht="12.75">
      <c r="A15" s="109"/>
      <c r="B15" s="41"/>
      <c r="C15" s="41"/>
      <c r="D15" s="398"/>
      <c r="E15" s="399"/>
      <c r="F15" s="399"/>
      <c r="G15" s="399"/>
      <c r="H15" s="400"/>
    </row>
    <row r="16" spans="1:8" ht="13.5" thickBot="1">
      <c r="A16" s="109"/>
      <c r="B16" s="41"/>
      <c r="C16" s="41"/>
      <c r="D16" s="41"/>
      <c r="E16" s="123"/>
      <c r="F16" s="124"/>
      <c r="G16" s="123"/>
      <c r="H16" s="126"/>
    </row>
    <row r="17" spans="1:8" ht="12.75">
      <c r="A17" s="418"/>
      <c r="B17" s="395">
        <v>6</v>
      </c>
      <c r="C17" s="391" t="s">
        <v>200</v>
      </c>
      <c r="D17" s="391" t="s">
        <v>198</v>
      </c>
      <c r="E17" s="409">
        <v>23000</v>
      </c>
      <c r="F17" s="410"/>
      <c r="G17" s="409">
        <v>23000</v>
      </c>
      <c r="H17" s="422">
        <f>SUM(G17/E17)*100</f>
        <v>100</v>
      </c>
    </row>
    <row r="18" spans="1:8" ht="12.75">
      <c r="A18" s="419"/>
      <c r="B18" s="45">
        <v>4</v>
      </c>
      <c r="C18" s="420" t="s">
        <v>173</v>
      </c>
      <c r="D18" s="46" t="s">
        <v>174</v>
      </c>
      <c r="E18" s="121">
        <v>46000</v>
      </c>
      <c r="F18" s="122"/>
      <c r="G18" s="121">
        <v>46000</v>
      </c>
      <c r="H18" s="317">
        <f>SUM(G18/E18)*100</f>
        <v>100</v>
      </c>
    </row>
    <row r="19" spans="1:8" ht="12.75">
      <c r="A19" s="321"/>
      <c r="B19" s="45">
        <v>5</v>
      </c>
      <c r="C19" s="46" t="s">
        <v>175</v>
      </c>
      <c r="D19" s="46" t="s">
        <v>176</v>
      </c>
      <c r="E19" s="121">
        <v>90000</v>
      </c>
      <c r="F19" s="122"/>
      <c r="G19" s="121">
        <v>90000</v>
      </c>
      <c r="H19" s="317">
        <f>SUM(G19/E19)*100</f>
        <v>100</v>
      </c>
    </row>
    <row r="20" spans="1:8" ht="12.75">
      <c r="A20" s="392" t="s">
        <v>194</v>
      </c>
      <c r="B20" s="45">
        <v>5</v>
      </c>
      <c r="C20" s="46" t="s">
        <v>177</v>
      </c>
      <c r="D20" s="46" t="s">
        <v>178</v>
      </c>
      <c r="E20" s="121">
        <v>224200</v>
      </c>
      <c r="F20" s="122"/>
      <c r="G20" s="121">
        <v>224200</v>
      </c>
      <c r="H20" s="426">
        <v>100</v>
      </c>
    </row>
    <row r="21" spans="1:8" ht="12.75">
      <c r="A21" s="419"/>
      <c r="B21" s="45">
        <v>4</v>
      </c>
      <c r="C21" s="46" t="s">
        <v>179</v>
      </c>
      <c r="D21" s="46" t="s">
        <v>180</v>
      </c>
      <c r="E21" s="121">
        <v>1805700</v>
      </c>
      <c r="F21" s="122"/>
      <c r="G21" s="121">
        <v>1805700</v>
      </c>
      <c r="H21" s="317">
        <f aca="true" t="shared" si="0" ref="H21:H29">SUM(G21/E21)*100</f>
        <v>100</v>
      </c>
    </row>
    <row r="22" spans="1:8" ht="12.75">
      <c r="A22" s="321"/>
      <c r="B22" s="45">
        <v>9</v>
      </c>
      <c r="C22" s="46" t="s">
        <v>181</v>
      </c>
      <c r="D22" s="46" t="s">
        <v>182</v>
      </c>
      <c r="E22" s="121">
        <v>50000</v>
      </c>
      <c r="F22" s="122"/>
      <c r="G22" s="121">
        <v>29502</v>
      </c>
      <c r="H22" s="317">
        <f t="shared" si="0"/>
        <v>59.004</v>
      </c>
    </row>
    <row r="23" spans="1:8" ht="12.75">
      <c r="A23" s="321"/>
      <c r="B23" s="45">
        <v>4</v>
      </c>
      <c r="C23" s="46" t="s">
        <v>183</v>
      </c>
      <c r="D23" s="46" t="s">
        <v>184</v>
      </c>
      <c r="E23" s="121">
        <v>1538300</v>
      </c>
      <c r="F23" s="122"/>
      <c r="G23" s="121">
        <v>1538300</v>
      </c>
      <c r="H23" s="317">
        <f t="shared" si="0"/>
        <v>100</v>
      </c>
    </row>
    <row r="24" spans="1:8" ht="12.75">
      <c r="A24" s="321"/>
      <c r="B24" s="45">
        <v>5</v>
      </c>
      <c r="C24" s="46" t="s">
        <v>185</v>
      </c>
      <c r="D24" s="46" t="s">
        <v>186</v>
      </c>
      <c r="E24" s="121">
        <v>40000</v>
      </c>
      <c r="F24" s="122"/>
      <c r="G24" s="121">
        <v>34304</v>
      </c>
      <c r="H24" s="317">
        <f t="shared" si="0"/>
        <v>85.76</v>
      </c>
    </row>
    <row r="25" spans="1:8" ht="12.75">
      <c r="A25" s="321"/>
      <c r="B25" s="45">
        <v>5</v>
      </c>
      <c r="C25" s="46" t="s">
        <v>188</v>
      </c>
      <c r="D25" s="46" t="s">
        <v>189</v>
      </c>
      <c r="E25" s="121">
        <v>30000</v>
      </c>
      <c r="F25" s="122"/>
      <c r="G25" s="121">
        <v>30000</v>
      </c>
      <c r="H25" s="329">
        <f t="shared" si="0"/>
        <v>100</v>
      </c>
    </row>
    <row r="26" spans="1:8" ht="12.75">
      <c r="A26" s="392"/>
      <c r="B26" s="45">
        <v>5</v>
      </c>
      <c r="C26" s="46" t="s">
        <v>216</v>
      </c>
      <c r="D26" s="46" t="s">
        <v>217</v>
      </c>
      <c r="E26" s="181">
        <v>50000</v>
      </c>
      <c r="F26" s="180"/>
      <c r="G26" s="181">
        <v>50000</v>
      </c>
      <c r="H26" s="196">
        <f t="shared" si="0"/>
        <v>100</v>
      </c>
    </row>
    <row r="27" spans="1:8" ht="12.75">
      <c r="A27" s="392"/>
      <c r="B27" s="45">
        <v>4</v>
      </c>
      <c r="C27" s="46" t="s">
        <v>179</v>
      </c>
      <c r="D27" s="46" t="s">
        <v>218</v>
      </c>
      <c r="E27" s="181">
        <v>931100</v>
      </c>
      <c r="F27" s="180"/>
      <c r="G27" s="181">
        <v>931100</v>
      </c>
      <c r="H27" s="196">
        <f t="shared" si="0"/>
        <v>100</v>
      </c>
    </row>
    <row r="28" spans="1:8" ht="12.75">
      <c r="A28" s="392"/>
      <c r="B28" s="45">
        <v>7</v>
      </c>
      <c r="C28" s="46" t="s">
        <v>256</v>
      </c>
      <c r="D28" s="46" t="s">
        <v>219</v>
      </c>
      <c r="E28" s="181">
        <v>123000</v>
      </c>
      <c r="F28" s="180"/>
      <c r="G28" s="181">
        <v>123000</v>
      </c>
      <c r="H28" s="196">
        <f t="shared" si="0"/>
        <v>100</v>
      </c>
    </row>
    <row r="29" spans="1:8" ht="12.75">
      <c r="A29" s="392"/>
      <c r="B29" s="45">
        <v>7</v>
      </c>
      <c r="C29" s="46" t="s">
        <v>256</v>
      </c>
      <c r="D29" s="46" t="s">
        <v>219</v>
      </c>
      <c r="E29" s="181">
        <v>4700</v>
      </c>
      <c r="F29" s="180"/>
      <c r="G29" s="181">
        <v>4700</v>
      </c>
      <c r="H29" s="196">
        <f t="shared" si="0"/>
        <v>100</v>
      </c>
    </row>
    <row r="30" spans="1:8" ht="12.75">
      <c r="A30" s="392"/>
      <c r="B30" s="45"/>
      <c r="C30" s="46"/>
      <c r="D30" s="46"/>
      <c r="E30" s="181"/>
      <c r="F30" s="180"/>
      <c r="G30" s="181"/>
      <c r="H30" s="196"/>
    </row>
    <row r="31" spans="1:8" ht="13.5" thickBot="1">
      <c r="A31" s="397"/>
      <c r="B31" s="403"/>
      <c r="C31" s="393"/>
      <c r="D31" s="393"/>
      <c r="E31" s="411"/>
      <c r="F31" s="412"/>
      <c r="G31" s="411"/>
      <c r="H31" s="248"/>
    </row>
    <row r="32" spans="1:8" ht="13.5" thickBot="1">
      <c r="A32" s="109"/>
      <c r="B32" s="41"/>
      <c r="C32" s="41"/>
      <c r="D32" s="396" t="s">
        <v>112</v>
      </c>
      <c r="E32" s="211">
        <f>SUM(E17:E31)</f>
        <v>4956000</v>
      </c>
      <c r="F32" s="211"/>
      <c r="G32" s="211">
        <f>SUM(G17:G31)</f>
        <v>4929806</v>
      </c>
      <c r="H32" s="423">
        <f>SUM(G32/E32)*100</f>
        <v>99.47146892655367</v>
      </c>
    </row>
    <row r="33" spans="1:8" ht="12.75">
      <c r="A33" s="41"/>
      <c r="B33" s="41"/>
      <c r="C33" s="41"/>
      <c r="D33" s="41"/>
      <c r="E33" s="123"/>
      <c r="F33" s="124"/>
      <c r="G33" s="41"/>
      <c r="H33" s="41"/>
    </row>
    <row r="35" ht="12.75">
      <c r="A35" t="s">
        <v>255</v>
      </c>
    </row>
    <row r="53" ht="12.75">
      <c r="D53" s="41"/>
    </row>
  </sheetData>
  <sheetProtection/>
  <mergeCells count="1">
    <mergeCell ref="A3:H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12.75390625" style="0" customWidth="1"/>
    <col min="2" max="2" width="5.75390625" style="0" customWidth="1"/>
    <col min="3" max="3" width="37.75390625" style="0" customWidth="1"/>
    <col min="4" max="5" width="15.75390625" style="0" customWidth="1"/>
  </cols>
  <sheetData>
    <row r="1" spans="1:6" ht="15.75">
      <c r="A1" s="31" t="s">
        <v>35</v>
      </c>
      <c r="B1" s="40"/>
      <c r="E1" s="184" t="s">
        <v>97</v>
      </c>
      <c r="F1" s="107"/>
    </row>
    <row r="2" spans="1:6" ht="12.75">
      <c r="A2" s="105"/>
      <c r="B2" s="40"/>
      <c r="E2" s="106"/>
      <c r="F2" s="107"/>
    </row>
    <row r="3" spans="1:6" ht="15.75">
      <c r="A3" s="638" t="s">
        <v>313</v>
      </c>
      <c r="B3" s="638"/>
      <c r="C3" s="638"/>
      <c r="D3" s="638"/>
      <c r="E3" s="638"/>
      <c r="F3" s="638"/>
    </row>
    <row r="4" spans="1:6" ht="15">
      <c r="A4" s="125"/>
      <c r="B4" s="125"/>
      <c r="C4" s="577" t="s">
        <v>314</v>
      </c>
      <c r="D4" s="125"/>
      <c r="E4" s="125"/>
      <c r="F4" s="125"/>
    </row>
    <row r="5" spans="1:6" ht="13.5" thickBot="1">
      <c r="A5" s="41"/>
      <c r="B5" s="41"/>
      <c r="C5" s="41"/>
      <c r="D5" s="123"/>
      <c r="E5" s="41"/>
      <c r="F5" s="185" t="s">
        <v>86</v>
      </c>
    </row>
    <row r="6" spans="1:6" ht="12.75">
      <c r="A6" s="407" t="s">
        <v>98</v>
      </c>
      <c r="B6" s="189" t="s">
        <v>87</v>
      </c>
      <c r="C6" s="189" t="s">
        <v>88</v>
      </c>
      <c r="D6" s="192" t="s">
        <v>304</v>
      </c>
      <c r="E6" s="189" t="s">
        <v>91</v>
      </c>
      <c r="F6" s="193" t="s">
        <v>92</v>
      </c>
    </row>
    <row r="7" spans="1:6" ht="12.75">
      <c r="A7" s="392"/>
      <c r="B7" s="108"/>
      <c r="C7" s="108"/>
      <c r="D7" s="110">
        <v>2014</v>
      </c>
      <c r="E7" s="110" t="s">
        <v>261</v>
      </c>
      <c r="F7" s="194" t="s">
        <v>95</v>
      </c>
    </row>
    <row r="8" spans="1:6" ht="13.5" thickBot="1">
      <c r="A8" s="565"/>
      <c r="B8" s="113"/>
      <c r="C8" s="113"/>
      <c r="D8" s="117"/>
      <c r="E8" s="115"/>
      <c r="F8" s="195"/>
    </row>
    <row r="9" spans="1:6" ht="12.75">
      <c r="A9" s="566" t="s">
        <v>306</v>
      </c>
      <c r="B9" s="118"/>
      <c r="C9" s="118"/>
      <c r="D9" s="119"/>
      <c r="E9" s="118"/>
      <c r="F9" s="567"/>
    </row>
    <row r="10" spans="1:6" ht="12.75">
      <c r="A10" s="568"/>
      <c r="B10" s="41">
        <v>4</v>
      </c>
      <c r="C10" s="553" t="s">
        <v>308</v>
      </c>
      <c r="D10" s="554">
        <v>5012009.54</v>
      </c>
      <c r="E10" s="554">
        <v>5012009.54</v>
      </c>
      <c r="F10" s="569">
        <f>SUM(E10/D10)*100</f>
        <v>100</v>
      </c>
    </row>
    <row r="11" spans="1:6" ht="12.75">
      <c r="A11" s="568"/>
      <c r="B11" s="402">
        <v>9</v>
      </c>
      <c r="C11" s="553" t="s">
        <v>309</v>
      </c>
      <c r="D11" s="554">
        <v>693080.03</v>
      </c>
      <c r="E11" s="554">
        <v>693080.03</v>
      </c>
      <c r="F11" s="569">
        <f>SUM(E11/D11)*100</f>
        <v>100</v>
      </c>
    </row>
    <row r="12" spans="1:6" ht="12.75">
      <c r="A12" s="568"/>
      <c r="B12" s="402">
        <v>6</v>
      </c>
      <c r="C12" s="553" t="s">
        <v>310</v>
      </c>
      <c r="D12" s="554">
        <v>3277719.9</v>
      </c>
      <c r="E12" s="554">
        <v>3277719.9</v>
      </c>
      <c r="F12" s="569">
        <f>SUM(E12/D12)*100</f>
        <v>100</v>
      </c>
    </row>
    <row r="13" spans="1:6" ht="12.75">
      <c r="A13" s="568" t="s">
        <v>315</v>
      </c>
      <c r="B13" s="402">
        <v>2</v>
      </c>
      <c r="C13" s="402" t="s">
        <v>320</v>
      </c>
      <c r="D13" s="554">
        <v>6523086.95</v>
      </c>
      <c r="E13" s="554">
        <v>6442766.07</v>
      </c>
      <c r="F13" s="569">
        <f>SUM(E13/D13)*100</f>
        <v>98.76866764745486</v>
      </c>
    </row>
    <row r="14" spans="1:6" ht="13.5" thickBot="1">
      <c r="A14" s="392"/>
      <c r="B14" s="555">
        <v>9</v>
      </c>
      <c r="C14" s="556" t="s">
        <v>312</v>
      </c>
      <c r="D14" s="562">
        <v>4353882.25</v>
      </c>
      <c r="E14" s="562">
        <v>0</v>
      </c>
      <c r="F14" s="570"/>
    </row>
    <row r="15" spans="1:6" ht="13.5" thickBot="1">
      <c r="A15" s="167" t="s">
        <v>112</v>
      </c>
      <c r="B15" s="210"/>
      <c r="C15" s="212"/>
      <c r="D15" s="213">
        <f>SUM(D10:D14)</f>
        <v>19859778.67</v>
      </c>
      <c r="E15" s="213">
        <f>SUM(E10:E14)</f>
        <v>15425575.540000001</v>
      </c>
      <c r="F15" s="564">
        <f>SUM(E15/D15)*100</f>
        <v>77.67244437271465</v>
      </c>
    </row>
    <row r="16" spans="1:6" ht="12.75">
      <c r="A16" s="392"/>
      <c r="B16" s="47"/>
      <c r="C16" s="118"/>
      <c r="D16" s="130"/>
      <c r="E16" s="130"/>
      <c r="F16" s="571"/>
    </row>
    <row r="17" spans="1:6" ht="12.75">
      <c r="A17" s="572" t="s">
        <v>307</v>
      </c>
      <c r="B17" s="43"/>
      <c r="C17" s="42"/>
      <c r="D17" s="127"/>
      <c r="E17" s="127"/>
      <c r="F17" s="573"/>
    </row>
    <row r="18" spans="1:6" ht="12.75">
      <c r="A18" s="572"/>
      <c r="B18" s="41">
        <v>4</v>
      </c>
      <c r="C18" s="553" t="s">
        <v>308</v>
      </c>
      <c r="D18" s="557">
        <v>114345</v>
      </c>
      <c r="E18" s="563">
        <v>114345</v>
      </c>
      <c r="F18" s="569">
        <f>SUM(E18/D18)*100</f>
        <v>100</v>
      </c>
    </row>
    <row r="19" spans="1:6" ht="12.75">
      <c r="A19" s="572"/>
      <c r="B19" s="402">
        <v>6</v>
      </c>
      <c r="C19" s="553" t="s">
        <v>310</v>
      </c>
      <c r="D19" s="557">
        <v>91476</v>
      </c>
      <c r="E19" s="563">
        <v>91476</v>
      </c>
      <c r="F19" s="569">
        <f>SUM(E19/D19)*100</f>
        <v>100</v>
      </c>
    </row>
    <row r="20" spans="1:6" ht="12.75">
      <c r="A20" s="572"/>
      <c r="B20" s="402">
        <v>2</v>
      </c>
      <c r="C20" s="402" t="s">
        <v>311</v>
      </c>
      <c r="D20" s="557">
        <v>326007</v>
      </c>
      <c r="E20" s="563">
        <v>10162.14</v>
      </c>
      <c r="F20" s="569">
        <f>SUM(E20/D20)*100</f>
        <v>3.1171539261426897</v>
      </c>
    </row>
    <row r="21" spans="1:6" ht="12.75">
      <c r="A21" s="572"/>
      <c r="B21" s="555">
        <v>9</v>
      </c>
      <c r="C21" s="556" t="s">
        <v>312</v>
      </c>
      <c r="D21" s="557">
        <v>2398552.61</v>
      </c>
      <c r="E21" s="563">
        <v>0</v>
      </c>
      <c r="F21" s="380"/>
    </row>
    <row r="22" spans="1:6" ht="12.75">
      <c r="A22" s="198"/>
      <c r="B22" s="128">
        <v>5</v>
      </c>
      <c r="C22" s="129" t="s">
        <v>191</v>
      </c>
      <c r="D22" s="558">
        <v>1324000</v>
      </c>
      <c r="E22" s="574">
        <v>1324000</v>
      </c>
      <c r="F22" s="575">
        <f>SUM(E22/D22)*100</f>
        <v>100</v>
      </c>
    </row>
    <row r="23" spans="1:6" ht="12.75">
      <c r="A23" s="198"/>
      <c r="B23" s="43">
        <v>9</v>
      </c>
      <c r="C23" s="44" t="s">
        <v>192</v>
      </c>
      <c r="D23" s="560">
        <v>2567400</v>
      </c>
      <c r="E23" s="559">
        <v>2567400</v>
      </c>
      <c r="F23" s="576">
        <f>SUM(E23/D23)*100</f>
        <v>100</v>
      </c>
    </row>
    <row r="24" spans="1:6" ht="12.75">
      <c r="A24" s="198"/>
      <c r="B24" s="43">
        <v>9</v>
      </c>
      <c r="C24" s="44" t="s">
        <v>187</v>
      </c>
      <c r="D24" s="559">
        <v>554040</v>
      </c>
      <c r="E24" s="559">
        <v>450208</v>
      </c>
      <c r="F24" s="576">
        <f>SUM(E24/D24)*100</f>
        <v>81.25911486535267</v>
      </c>
    </row>
    <row r="25" spans="1:6" ht="12.75">
      <c r="A25" s="198"/>
      <c r="B25" s="43">
        <v>9</v>
      </c>
      <c r="C25" s="44" t="s">
        <v>262</v>
      </c>
      <c r="D25" s="559">
        <v>464400</v>
      </c>
      <c r="E25" s="559">
        <v>513585</v>
      </c>
      <c r="F25" s="576">
        <f>SUM(E25/D25)*100</f>
        <v>110.59108527131782</v>
      </c>
    </row>
    <row r="26" spans="1:6" ht="12.75">
      <c r="A26" s="198"/>
      <c r="B26" s="128">
        <v>5</v>
      </c>
      <c r="C26" s="129" t="s">
        <v>263</v>
      </c>
      <c r="D26" s="558">
        <v>1143200</v>
      </c>
      <c r="E26" s="559">
        <v>1143200</v>
      </c>
      <c r="F26" s="576">
        <f>SUM(E26/D26)*100</f>
        <v>100</v>
      </c>
    </row>
    <row r="27" spans="1:6" ht="13.5" thickBot="1">
      <c r="A27" s="198"/>
      <c r="B27" s="128"/>
      <c r="C27" s="46" t="s">
        <v>264</v>
      </c>
      <c r="D27" s="558"/>
      <c r="E27" s="559"/>
      <c r="F27" s="576"/>
    </row>
    <row r="28" spans="1:6" ht="13.5" thickBot="1">
      <c r="A28" s="167" t="s">
        <v>112</v>
      </c>
      <c r="B28" s="208"/>
      <c r="C28" s="209"/>
      <c r="D28" s="561">
        <f>SUM(D18:D27)</f>
        <v>8983420.61</v>
      </c>
      <c r="E28" s="561">
        <f>SUM(E18:E27)</f>
        <v>6214376.140000001</v>
      </c>
      <c r="F28" s="564">
        <f>SUM(E28/D28)*100</f>
        <v>69.17605675818402</v>
      </c>
    </row>
    <row r="29" ht="12.75">
      <c r="A29" t="s">
        <v>303</v>
      </c>
    </row>
    <row r="30" ht="12.75">
      <c r="A30" t="s">
        <v>301</v>
      </c>
    </row>
    <row r="31" ht="12.75">
      <c r="A31" t="s">
        <v>302</v>
      </c>
    </row>
    <row r="32" ht="12.75">
      <c r="A32" t="s">
        <v>317</v>
      </c>
    </row>
    <row r="33" ht="12.75">
      <c r="A33" t="s">
        <v>318</v>
      </c>
    </row>
    <row r="34" ht="12.75">
      <c r="A34" t="s">
        <v>319</v>
      </c>
    </row>
    <row r="35" ht="12.75">
      <c r="A35" t="s">
        <v>316</v>
      </c>
    </row>
  </sheetData>
  <sheetProtection/>
  <mergeCells count="1">
    <mergeCell ref="A3:F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2" width="9.75390625" style="0" customWidth="1"/>
    <col min="3" max="4" width="11.75390625" style="0" customWidth="1"/>
    <col min="6" max="6" width="13.25390625" style="0" customWidth="1"/>
    <col min="7" max="10" width="12.75390625" style="0" customWidth="1"/>
  </cols>
  <sheetData>
    <row r="1" ht="12.75">
      <c r="J1" t="s">
        <v>325</v>
      </c>
    </row>
    <row r="3" spans="1:6" ht="12.75">
      <c r="A3" s="187" t="s">
        <v>326</v>
      </c>
      <c r="B3" s="187"/>
      <c r="C3" s="187"/>
      <c r="D3" s="187"/>
      <c r="E3" s="187"/>
      <c r="F3" s="187"/>
    </row>
    <row r="4" spans="1:6" ht="12.75">
      <c r="A4" s="187"/>
      <c r="B4" s="187"/>
      <c r="C4" s="187"/>
      <c r="D4" s="187"/>
      <c r="E4" s="187"/>
      <c r="F4" s="187"/>
    </row>
    <row r="5" spans="1:6" ht="12.75">
      <c r="A5" s="187" t="s">
        <v>327</v>
      </c>
      <c r="B5" s="187"/>
      <c r="C5" s="187"/>
      <c r="D5" s="187"/>
      <c r="E5" s="187"/>
      <c r="F5" s="187"/>
    </row>
    <row r="7" ht="13.5" thickBot="1">
      <c r="J7" s="620" t="s">
        <v>86</v>
      </c>
    </row>
    <row r="8" spans="1:10" ht="12.75">
      <c r="A8" s="578" t="s">
        <v>328</v>
      </c>
      <c r="B8" s="395"/>
      <c r="C8" s="598" t="s">
        <v>329</v>
      </c>
      <c r="D8" s="599"/>
      <c r="E8" s="598" t="s">
        <v>330</v>
      </c>
      <c r="F8" s="599"/>
      <c r="G8" s="391" t="s">
        <v>331</v>
      </c>
      <c r="H8" s="601" t="s">
        <v>332</v>
      </c>
      <c r="I8" s="604" t="s">
        <v>366</v>
      </c>
      <c r="J8" s="605"/>
    </row>
    <row r="9" spans="1:10" ht="12.75">
      <c r="A9" s="318"/>
      <c r="B9" s="583"/>
      <c r="C9" s="583" t="s">
        <v>333</v>
      </c>
      <c r="D9" s="582" t="s">
        <v>334</v>
      </c>
      <c r="E9" s="583" t="s">
        <v>333</v>
      </c>
      <c r="F9" s="583" t="s">
        <v>335</v>
      </c>
      <c r="G9" s="582" t="s">
        <v>336</v>
      </c>
      <c r="H9" s="602" t="s">
        <v>337</v>
      </c>
      <c r="I9" s="606" t="s">
        <v>338</v>
      </c>
      <c r="J9" s="607" t="s">
        <v>338</v>
      </c>
    </row>
    <row r="10" spans="1:10" ht="13.5" thickBot="1">
      <c r="A10" s="580"/>
      <c r="B10" s="586"/>
      <c r="C10" s="586"/>
      <c r="D10" s="587" t="s">
        <v>339</v>
      </c>
      <c r="E10" s="586"/>
      <c r="F10" s="586" t="s">
        <v>340</v>
      </c>
      <c r="G10" s="587" t="s">
        <v>341</v>
      </c>
      <c r="H10" s="603" t="s">
        <v>342</v>
      </c>
      <c r="I10" s="608" t="s">
        <v>343</v>
      </c>
      <c r="J10" s="609" t="s">
        <v>344</v>
      </c>
    </row>
    <row r="11" spans="1:10" ht="12.75">
      <c r="A11" s="612" t="s">
        <v>345</v>
      </c>
      <c r="B11" s="613"/>
      <c r="C11" s="47"/>
      <c r="D11" s="42"/>
      <c r="E11" s="47"/>
      <c r="F11" s="585">
        <v>173057.44</v>
      </c>
      <c r="G11" s="42"/>
      <c r="H11" s="557">
        <v>173057.44</v>
      </c>
      <c r="I11" s="585">
        <v>138445.95</v>
      </c>
      <c r="J11" s="588">
        <v>34611.49</v>
      </c>
    </row>
    <row r="12" spans="1:10" ht="12.75">
      <c r="A12" s="614" t="s">
        <v>346</v>
      </c>
      <c r="B12" s="615"/>
      <c r="C12" s="43"/>
      <c r="D12" s="44"/>
      <c r="E12" s="43"/>
      <c r="F12" s="584">
        <v>300000</v>
      </c>
      <c r="G12" s="44"/>
      <c r="H12" s="559">
        <v>300000</v>
      </c>
      <c r="I12" s="584">
        <v>100000</v>
      </c>
      <c r="J12" s="589">
        <v>200000</v>
      </c>
    </row>
    <row r="13" spans="1:10" ht="12.75">
      <c r="A13" s="614" t="s">
        <v>347</v>
      </c>
      <c r="B13" s="615"/>
      <c r="C13" s="43"/>
      <c r="D13" s="622" t="s">
        <v>368</v>
      </c>
      <c r="E13" s="43"/>
      <c r="F13" s="584">
        <v>47500</v>
      </c>
      <c r="G13" s="44"/>
      <c r="H13" s="559">
        <v>52214.22</v>
      </c>
      <c r="I13" s="584">
        <v>30000</v>
      </c>
      <c r="J13" s="589">
        <v>22214.22</v>
      </c>
    </row>
    <row r="14" spans="1:10" ht="12.75">
      <c r="A14" s="614" t="s">
        <v>348</v>
      </c>
      <c r="B14" s="615"/>
      <c r="C14" s="43"/>
      <c r="D14" s="44"/>
      <c r="E14" s="43"/>
      <c r="F14" s="584">
        <v>360789.8</v>
      </c>
      <c r="G14" s="44"/>
      <c r="H14" s="559">
        <v>360789.8</v>
      </c>
      <c r="I14" s="584">
        <v>150000</v>
      </c>
      <c r="J14" s="589">
        <v>210789.8</v>
      </c>
    </row>
    <row r="15" spans="1:10" ht="12.75">
      <c r="A15" s="614" t="s">
        <v>349</v>
      </c>
      <c r="B15" s="615"/>
      <c r="C15" s="43"/>
      <c r="D15" s="44"/>
      <c r="E15" s="43"/>
      <c r="F15" s="584">
        <v>65418</v>
      </c>
      <c r="G15" s="44"/>
      <c r="H15" s="559">
        <v>65418</v>
      </c>
      <c r="I15" s="43">
        <v>0</v>
      </c>
      <c r="J15" s="589">
        <v>65418</v>
      </c>
    </row>
    <row r="16" spans="1:10" ht="12.75">
      <c r="A16" s="614" t="s">
        <v>350</v>
      </c>
      <c r="B16" s="615"/>
      <c r="C16" s="43"/>
      <c r="D16" s="44"/>
      <c r="E16" s="43"/>
      <c r="F16" s="584">
        <v>66648</v>
      </c>
      <c r="G16" s="44"/>
      <c r="H16" s="559">
        <v>66648</v>
      </c>
      <c r="I16" s="43">
        <v>0</v>
      </c>
      <c r="J16" s="589">
        <v>66648</v>
      </c>
    </row>
    <row r="17" spans="1:10" ht="13.5" thickBot="1">
      <c r="A17" s="616" t="s">
        <v>351</v>
      </c>
      <c r="B17" s="617"/>
      <c r="C17" s="45"/>
      <c r="D17" s="46"/>
      <c r="E17" s="45"/>
      <c r="F17" s="590">
        <v>56859</v>
      </c>
      <c r="G17" s="46"/>
      <c r="H17" s="591">
        <v>56859</v>
      </c>
      <c r="I17" s="45">
        <v>0</v>
      </c>
      <c r="J17" s="592">
        <v>56859</v>
      </c>
    </row>
    <row r="18" spans="1:10" ht="15" customHeight="1" thickBot="1">
      <c r="A18" s="131" t="s">
        <v>112</v>
      </c>
      <c r="B18" s="133"/>
      <c r="C18" s="133">
        <v>0</v>
      </c>
      <c r="D18" s="623">
        <v>4714.22</v>
      </c>
      <c r="E18" s="133">
        <v>0</v>
      </c>
      <c r="F18" s="594">
        <f>SUM(F11:F17)</f>
        <v>1070272.24</v>
      </c>
      <c r="G18" s="210">
        <v>0</v>
      </c>
      <c r="H18" s="594">
        <f>SUM(H11:H17)</f>
        <v>1074986.46</v>
      </c>
      <c r="I18" s="594">
        <f>SUM(I11:I17)</f>
        <v>418445.95</v>
      </c>
      <c r="J18" s="594">
        <f>SUM(J11:J17)</f>
        <v>656540.51</v>
      </c>
    </row>
    <row r="19" spans="1:10" ht="15" customHeight="1">
      <c r="A19" s="624" t="s">
        <v>367</v>
      </c>
      <c r="B19" s="41"/>
      <c r="C19" s="41"/>
      <c r="D19" s="621"/>
      <c r="E19" s="41"/>
      <c r="F19" s="621"/>
      <c r="G19" s="41"/>
      <c r="H19" s="621"/>
      <c r="I19" s="621"/>
      <c r="J19" s="621"/>
    </row>
    <row r="21" ht="12.75">
      <c r="A21" t="s">
        <v>352</v>
      </c>
    </row>
    <row r="22" ht="12.75">
      <c r="A22" t="s">
        <v>353</v>
      </c>
    </row>
    <row r="23" ht="12.75">
      <c r="A23" t="s">
        <v>354</v>
      </c>
    </row>
    <row r="26" ht="12.75">
      <c r="A26" t="s">
        <v>355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MICHL</dc:creator>
  <cp:keywords/>
  <dc:description/>
  <cp:lastModifiedBy>Michlová Milena, Ing. (ÚMČ Praha 17)</cp:lastModifiedBy>
  <cp:lastPrinted>2015-04-27T09:54:36Z</cp:lastPrinted>
  <dcterms:created xsi:type="dcterms:W3CDTF">2000-04-24T16:10:55Z</dcterms:created>
  <dcterms:modified xsi:type="dcterms:W3CDTF">2015-05-12T09:51:07Z</dcterms:modified>
  <cp:category/>
  <cp:version/>
  <cp:contentType/>
  <cp:contentStatus/>
</cp:coreProperties>
</file>