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15" windowHeight="6540" activeTab="5"/>
  </bookViews>
  <sheets>
    <sheet name="příjmy+výdaje" sheetId="1" r:id="rId1"/>
    <sheet name="SF,FZŠ" sheetId="2" r:id="rId2"/>
    <sheet name="Fobnovy" sheetId="3" r:id="rId3"/>
    <sheet name="zaměst" sheetId="4" r:id="rId4"/>
    <sheet name="mzd.výd" sheetId="5" r:id="rId5"/>
    <sheet name="hospčin" sheetId="6" r:id="rId6"/>
    <sheet name="dotHMP" sheetId="7" r:id="rId7"/>
    <sheet name="dotSR" sheetId="8" r:id="rId8"/>
    <sheet name="kap.04" sheetId="9" r:id="rId9"/>
    <sheet name="kap.05" sheetId="10" r:id="rId10"/>
    <sheet name="kap.06" sheetId="11" r:id="rId11"/>
  </sheets>
  <definedNames/>
  <calcPr fullCalcOnLoad="1"/>
</workbook>
</file>

<file path=xl/sharedStrings.xml><?xml version="1.0" encoding="utf-8"?>
<sst xmlns="http://schemas.openxmlformats.org/spreadsheetml/2006/main" count="505" uniqueCount="368">
  <si>
    <t>schválený rozpočet</t>
  </si>
  <si>
    <t>upravený rozpočet</t>
  </si>
  <si>
    <r>
      <t xml:space="preserve">Výdaje </t>
    </r>
    <r>
      <rPr>
        <b/>
        <sz val="12"/>
        <rFont val="Arial CE"/>
        <family val="2"/>
      </rPr>
      <t>(v tis. Kč)</t>
    </r>
  </si>
  <si>
    <r>
      <t xml:space="preserve">Příjmy </t>
    </r>
    <r>
      <rPr>
        <b/>
        <sz val="12"/>
        <rFont val="Arial CE"/>
        <family val="2"/>
      </rPr>
      <t>(v tis. Kč)</t>
    </r>
  </si>
  <si>
    <t xml:space="preserve">Správní poplatky </t>
  </si>
  <si>
    <t>Poplatky za znečišťování živ. prostředí</t>
  </si>
  <si>
    <t>Daňové příjmy</t>
  </si>
  <si>
    <t>Čtenářské poplatky</t>
  </si>
  <si>
    <t>Příjmy z úroků</t>
  </si>
  <si>
    <t>Ostatní nedaňové příjmy</t>
  </si>
  <si>
    <t>Nedaňové příjmy</t>
  </si>
  <si>
    <t>VLASTNÍ PŘÍJMY</t>
  </si>
  <si>
    <t>Tvorba:</t>
  </si>
  <si>
    <t xml:space="preserve">Úroky                                                                            </t>
  </si>
  <si>
    <t>CELKEM</t>
  </si>
  <si>
    <t>Čerpání:</t>
  </si>
  <si>
    <t>Příspěvek na sport, kulturu a rekreaci</t>
  </si>
  <si>
    <t>Dary k výročí</t>
  </si>
  <si>
    <t>Osobní konto do mzdy</t>
  </si>
  <si>
    <t xml:space="preserve">Úroky </t>
  </si>
  <si>
    <t xml:space="preserve">CELKEM                   </t>
  </si>
  <si>
    <t xml:space="preserve">Poplatky za vedení účtu                                               </t>
  </si>
  <si>
    <t xml:space="preserve">CELKEM                                                               </t>
  </si>
  <si>
    <t xml:space="preserve">Doprava                                  </t>
  </si>
  <si>
    <t xml:space="preserve">Školství                        </t>
  </si>
  <si>
    <t xml:space="preserve">Školství               </t>
  </si>
  <si>
    <t xml:space="preserve"> </t>
  </si>
  <si>
    <t xml:space="preserve">                         </t>
  </si>
  <si>
    <t>Městská infrastruktura</t>
  </si>
  <si>
    <t>Bezpečnost</t>
  </si>
  <si>
    <t>Hospodářství</t>
  </si>
  <si>
    <t>Vnitřní správa</t>
  </si>
  <si>
    <t>Pokladní správa</t>
  </si>
  <si>
    <t>Rozvoj obce</t>
  </si>
  <si>
    <t>Přijaté sankční platby</t>
  </si>
  <si>
    <t>FINANCOVÁNÍ</t>
  </si>
  <si>
    <t>X</t>
  </si>
  <si>
    <t>Městská část Praha 17</t>
  </si>
  <si>
    <t>Daň z nemovitostí</t>
  </si>
  <si>
    <t xml:space="preserve">    </t>
  </si>
  <si>
    <t xml:space="preserve">FV - finanční vypořádání </t>
  </si>
  <si>
    <t>BĚŽNÉ VÝDAJE</t>
  </si>
  <si>
    <t>KAPITÁLOVÉ VÝDAJE</t>
  </si>
  <si>
    <t>ROZDÍL PŘÍJMU A VÝDAJU</t>
  </si>
  <si>
    <t>použití fin. prostředků vytvořených v minulých letech                                 ř.1</t>
  </si>
  <si>
    <t>rezerva finančních prostředků            ř.2</t>
  </si>
  <si>
    <r>
      <t xml:space="preserve">změna stavu krát.prostředků (rozdíl) 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ř.3</t>
    </r>
  </si>
  <si>
    <t xml:space="preserve">Poplatky za vedení účtu </t>
  </si>
  <si>
    <t>Poplatek za lázeňs. nebo rekreač. pobyt</t>
  </si>
  <si>
    <t>Poplatek ze psů</t>
  </si>
  <si>
    <t>Poplatek za užívání veř. prostranství</t>
  </si>
  <si>
    <t>Poplatek ze vstupného</t>
  </si>
  <si>
    <t>Poplatek z ubytovací kapacity</t>
  </si>
  <si>
    <t>Poplatek za provozovaný VHP</t>
  </si>
  <si>
    <t xml:space="preserve">                        </t>
  </si>
  <si>
    <t>Odvod výtěžku z provozování loterií</t>
  </si>
  <si>
    <t>Ost.přij.vratky transferů (FV u přísp.org.)</t>
  </si>
  <si>
    <t>Přijaté vratky transferů (FV za úřad)</t>
  </si>
  <si>
    <t>Tabulka č. 3</t>
  </si>
  <si>
    <t>Tabulka č. 1</t>
  </si>
  <si>
    <t>Tabulka č. 2</t>
  </si>
  <si>
    <t xml:space="preserve">Příděl </t>
  </si>
  <si>
    <t>Příjmy z poskytování služeb</t>
  </si>
  <si>
    <t xml:space="preserve">% čerpání k RU </t>
  </si>
  <si>
    <t xml:space="preserve">% plnění  k RU  </t>
  </si>
  <si>
    <t>RU - rozpočet upravený</t>
  </si>
  <si>
    <t>Doprava</t>
  </si>
  <si>
    <t>Neinvestiční přijaté transfery ze SR</t>
  </si>
  <si>
    <t>Ost.neinvestiční přijaté transfery ze SR</t>
  </si>
  <si>
    <t>Neinvestiční přijaté transfery od obcí</t>
  </si>
  <si>
    <t>SR - státní rozpočet</t>
  </si>
  <si>
    <t>Neinv.přijaté transf. z všeob.pokl.správy</t>
  </si>
  <si>
    <t>Ost.neinv.přijaté transfery od rozpočtů</t>
  </si>
  <si>
    <t>účelový znak (pro účetní evidenci):  810</t>
  </si>
  <si>
    <t>Tabulka č. 4</t>
  </si>
  <si>
    <t>(přepočtené osoby)</t>
  </si>
  <si>
    <t>% plnění</t>
  </si>
  <si>
    <t>Rozpočtové  kapitoly</t>
  </si>
  <si>
    <t>06 - Kultura</t>
  </si>
  <si>
    <t>07 - Bezpečnost</t>
  </si>
  <si>
    <t>09 - Vnitřní správa</t>
  </si>
  <si>
    <t xml:space="preserve">CELKEM </t>
  </si>
  <si>
    <t>Příspěvkové organizace</t>
  </si>
  <si>
    <t>Městská část CELKEM</t>
  </si>
  <si>
    <t xml:space="preserve">                               Prostředky na platy (v tis. Kč)</t>
  </si>
  <si>
    <t>index</t>
  </si>
  <si>
    <t xml:space="preserve">CELKEM              </t>
  </si>
  <si>
    <t xml:space="preserve">CELKEM           </t>
  </si>
  <si>
    <t>z toho:</t>
  </si>
  <si>
    <t xml:space="preserve">nájemné z bytů                                       </t>
  </si>
  <si>
    <t>nájemné z pozemků</t>
  </si>
  <si>
    <t>úroky z bankovních účtů</t>
  </si>
  <si>
    <t>nájemné z hrobových míst</t>
  </si>
  <si>
    <t>Náklady (v tis. Kč)</t>
  </si>
  <si>
    <t xml:space="preserve">z toho:                                     </t>
  </si>
  <si>
    <t>poštovní a bankovní poplatky</t>
  </si>
  <si>
    <t>daň z převodu nemovitostí</t>
  </si>
  <si>
    <t>mzdové náklady vč. zákonných odvodů</t>
  </si>
  <si>
    <t>opravy v pronajatých objektech</t>
  </si>
  <si>
    <t>v Kč</t>
  </si>
  <si>
    <t>ORJ</t>
  </si>
  <si>
    <t>účel dotace - název akce</t>
  </si>
  <si>
    <t>poskytnuto</t>
  </si>
  <si>
    <t xml:space="preserve">poskytnuto dle </t>
  </si>
  <si>
    <t xml:space="preserve">vyčerpáno </t>
  </si>
  <si>
    <t>%</t>
  </si>
  <si>
    <t>dle usnesení</t>
  </si>
  <si>
    <t>plateb.kalen.</t>
  </si>
  <si>
    <t>čerpání</t>
  </si>
  <si>
    <t>/u inv.akcí/</t>
  </si>
  <si>
    <t>Tabulka č. 8</t>
  </si>
  <si>
    <t>typ dotace</t>
  </si>
  <si>
    <t>investiční</t>
  </si>
  <si>
    <t>neinvestiční</t>
  </si>
  <si>
    <t>usnesení</t>
  </si>
  <si>
    <t>Tabulka č. 3A</t>
  </si>
  <si>
    <t>účelový znak (pro účetní evidenci):  210</t>
  </si>
  <si>
    <t>Centrum soc.zdr.služeb</t>
  </si>
  <si>
    <t>Příspěvkové org.</t>
  </si>
  <si>
    <t xml:space="preserve">Sociální fond  </t>
  </si>
  <si>
    <t>Kč</t>
  </si>
  <si>
    <t xml:space="preserve">Fond obnovy majetku městské části Praha 17 </t>
  </si>
  <si>
    <t xml:space="preserve">     činnosti</t>
  </si>
  <si>
    <r>
      <t xml:space="preserve">zaměstnanci  HČ              </t>
    </r>
    <r>
      <rPr>
        <b/>
        <i/>
        <sz val="10"/>
        <rFont val="Arial CE"/>
        <family val="2"/>
      </rPr>
      <t>X)</t>
    </r>
  </si>
  <si>
    <r>
      <t xml:space="preserve"> X) </t>
    </r>
    <r>
      <rPr>
        <sz val="10"/>
        <rFont val="Arial CE"/>
        <family val="2"/>
      </rPr>
      <t>zaměstnanci kapitoly 09 - Vnitřní správa, kteří se podílejí svojí pracovní činností na hospodářské</t>
    </r>
  </si>
  <si>
    <t xml:space="preserve">    investiční</t>
  </si>
  <si>
    <t xml:space="preserve">    neinvestiční</t>
  </si>
  <si>
    <t>Celkem</t>
  </si>
  <si>
    <t xml:space="preserve">   Tabulka č. 6</t>
  </si>
  <si>
    <t>Celkem vč.zaměstnanců HČ</t>
  </si>
  <si>
    <t xml:space="preserve">nájemné z nebytových prostorů                           </t>
  </si>
  <si>
    <t>Kultura, sport a cestovní ruch</t>
  </si>
  <si>
    <t>Sociální oblast a zdravotnictví</t>
  </si>
  <si>
    <t>PŘEVODY ZHOSPODÁŘSKÉ ČINNOSTI</t>
  </si>
  <si>
    <t>Fond pro podporu základních škol</t>
  </si>
  <si>
    <t>účelový znak (pro účetní evidenci):  211</t>
  </si>
  <si>
    <t>zřízen: Zastupitelstvem městské části Praha 17 dne 18.3.2009 - usnesení č. 18.3</t>
  </si>
  <si>
    <t>Ostatní platby za provedené práce (v tis. Kč)</t>
  </si>
  <si>
    <t xml:space="preserve">tržby za  zveřejnění inzerátů </t>
  </si>
  <si>
    <t xml:space="preserve">usnesení </t>
  </si>
  <si>
    <t>Přijaté dary a přijatá pojistná plnění</t>
  </si>
  <si>
    <t>nájemné z věcných břemen</t>
  </si>
  <si>
    <r>
      <t>nájemné ostatní</t>
    </r>
    <r>
      <rPr>
        <sz val="9"/>
        <rFont val="Arial CE"/>
        <family val="2"/>
      </rPr>
      <t xml:space="preserve"> </t>
    </r>
    <r>
      <rPr>
        <sz val="8"/>
        <rFont val="Arial CE"/>
        <family val="0"/>
      </rPr>
      <t>(za střešní prostory)</t>
    </r>
  </si>
  <si>
    <t>Poznámka: ÚZ-účelové znaky</t>
  </si>
  <si>
    <t>PŘÍJMY CELKEM</t>
  </si>
  <si>
    <t>VÝDAJE CELKEM</t>
  </si>
  <si>
    <t>KAPITÁLOVÉ PŘÍJMY</t>
  </si>
  <si>
    <t xml:space="preserve">DOTACE </t>
  </si>
  <si>
    <t>FINANCOVÁNÍ CELKEM</t>
  </si>
  <si>
    <t xml:space="preserve">               Tabulka č. 5</t>
  </si>
  <si>
    <t>Nízkoprahové zařízení</t>
  </si>
  <si>
    <t>AT poradna s AT linkou</t>
  </si>
  <si>
    <t>Centrum sociálně zdravotních služeb</t>
  </si>
  <si>
    <r>
      <t>05-Sociální oblast</t>
    </r>
    <r>
      <rPr>
        <sz val="8"/>
        <rFont val="Arial CE"/>
        <family val="0"/>
      </rPr>
      <t>-z toho:</t>
    </r>
  </si>
  <si>
    <r>
      <t xml:space="preserve">tržby z prodeje majetku </t>
    </r>
    <r>
      <rPr>
        <sz val="8"/>
        <rFont val="Arial CE"/>
        <family val="0"/>
      </rPr>
      <t>(bytové jednotky)</t>
    </r>
  </si>
  <si>
    <r>
      <t>opravy zařízení bytů</t>
    </r>
    <r>
      <rPr>
        <sz val="9"/>
        <rFont val="Arial CE"/>
        <family val="2"/>
      </rPr>
      <t xml:space="preserve"> hrazené nájemníkům</t>
    </r>
  </si>
  <si>
    <r>
      <t>drobné opravy</t>
    </r>
    <r>
      <rPr>
        <sz val="9"/>
        <rFont val="Arial CE"/>
        <family val="2"/>
      </rPr>
      <t xml:space="preserve"> </t>
    </r>
    <r>
      <rPr>
        <sz val="8"/>
        <rFont val="Arial CE"/>
        <family val="0"/>
      </rPr>
      <t>(instalatérské, sklenářské, zámečnické, elektro, malířské, zednické, pokládka lina, podlahy, odstraňování graffitů a jiné)</t>
    </r>
  </si>
  <si>
    <t>právní služby a náklady na kolky</t>
  </si>
  <si>
    <t>Splátky půjčených prostř.od obyvatelstva</t>
  </si>
  <si>
    <r>
      <t xml:space="preserve">ostatní náklady  </t>
    </r>
    <r>
      <rPr>
        <sz val="8"/>
        <rFont val="Arial CE"/>
        <family val="0"/>
      </rPr>
      <t>(opravy účetnictví z minulých let)</t>
    </r>
  </si>
  <si>
    <r>
      <t xml:space="preserve">tržby z prodeje majetku </t>
    </r>
    <r>
      <rPr>
        <sz val="8"/>
        <rFont val="Arial CE"/>
        <family val="0"/>
      </rPr>
      <t>(ostatní)</t>
    </r>
  </si>
  <si>
    <t>Splátky půjček</t>
  </si>
  <si>
    <t>Penzijní připojištění  vč. 12/2012</t>
  </si>
  <si>
    <t xml:space="preserve">Příspěvek na stravenky vč. 12/2012 </t>
  </si>
  <si>
    <t>Vitamíny a vakcíny vč. 12/2012</t>
  </si>
  <si>
    <t>schválený limit 2013</t>
  </si>
  <si>
    <t>upravený limit 2013</t>
  </si>
  <si>
    <t>index 13/12  (%)</t>
  </si>
  <si>
    <r>
      <t xml:space="preserve">06 - Kultura - </t>
    </r>
    <r>
      <rPr>
        <sz val="8"/>
        <rFont val="Arial CE"/>
        <family val="0"/>
      </rPr>
      <t>z toho:</t>
    </r>
  </si>
  <si>
    <r>
      <t xml:space="preserve">05 - Sociální oblast </t>
    </r>
    <r>
      <rPr>
        <sz val="8"/>
        <rFont val="Arial CE"/>
        <family val="0"/>
      </rPr>
      <t>- z toho:</t>
    </r>
  </si>
  <si>
    <t>KC Průhon</t>
  </si>
  <si>
    <t>Knihovna</t>
  </si>
  <si>
    <t>index 13/12</t>
  </si>
  <si>
    <t xml:space="preserve"> 13/12 (%)</t>
  </si>
  <si>
    <t>Ost.invest.přijaté transfery od rozpočtů</t>
  </si>
  <si>
    <t>Poč. stav k 1. 1. 2013</t>
  </si>
  <si>
    <t>počáteční stav k 1.1. 2013</t>
  </si>
  <si>
    <t>Sokolovna-rek. sálu</t>
  </si>
  <si>
    <t>Sportovní centrum Na Chobotě-přípravné práce</t>
  </si>
  <si>
    <t>MŠ Socháňova-zateplení objektu</t>
  </si>
  <si>
    <t>KC Průhon-rek. objektu</t>
  </si>
  <si>
    <t xml:space="preserve">Z. 24/20 dne 28.2.13 </t>
  </si>
  <si>
    <t>na volby prezidenta ČR</t>
  </si>
  <si>
    <t>ÚZ 98008</t>
  </si>
  <si>
    <r>
      <t>opravy velké</t>
    </r>
    <r>
      <rPr>
        <sz val="9"/>
        <rFont val="Arial CE"/>
        <family val="2"/>
      </rPr>
      <t xml:space="preserve"> </t>
    </r>
    <r>
      <rPr>
        <sz val="8"/>
        <rFont val="Arial CE"/>
        <family val="0"/>
      </rPr>
      <t>(úprava topné soustavy Vondroušova 1193-98, Bazovského 1118-20, Žufanova 1093-95 a 1098-99, výměna střešních plechů a oprava fasády Bazovského 1118-20, výměna plynových kotlů v Kulturáčku, opravy volných bytů)</t>
    </r>
  </si>
  <si>
    <t>úroky z vkladového účtu</t>
  </si>
  <si>
    <t>Výnosy (v tis. Kč)</t>
  </si>
  <si>
    <t>dotace</t>
  </si>
  <si>
    <t>z rozpočtu</t>
  </si>
  <si>
    <t>HMP</t>
  </si>
  <si>
    <t>ZHMP  č./ze dne</t>
  </si>
  <si>
    <t>na integraci žáků</t>
  </si>
  <si>
    <t>Z. 25/10 dne 21.3.13</t>
  </si>
  <si>
    <t>ÚZ 13011</t>
  </si>
  <si>
    <t>na činnosti v oblasti sociálně-právní ochrany</t>
  </si>
  <si>
    <t>RHMP č./ze dne</t>
  </si>
  <si>
    <t>na přípravu a zkoušky zvláštní odb.způs.</t>
  </si>
  <si>
    <t>Z. 26/2   dne 25.4.13</t>
  </si>
  <si>
    <t>na protidrogovou politiku</t>
  </si>
  <si>
    <t>Z. 26/43 dne 25.4.13</t>
  </si>
  <si>
    <t>Z. 26/42 dne 25.4.13</t>
  </si>
  <si>
    <t>na projekty "Zdravé město Praha 2013"</t>
  </si>
  <si>
    <t>na cvičení pro seniory</t>
  </si>
  <si>
    <t>Z. 26/41 dne 25.4.13</t>
  </si>
  <si>
    <t>na grant V sedmnáctce je to fajn!</t>
  </si>
  <si>
    <t>Z. 26/1   dne 25.4.13</t>
  </si>
  <si>
    <t>na grant v sociální oblasti</t>
  </si>
  <si>
    <t>Z. 26/40 dne 25.4.13</t>
  </si>
  <si>
    <t>Tabulka č. 7</t>
  </si>
  <si>
    <t xml:space="preserve">                        vč. peněžních fondů oproti stavu k 1. 1. 2013</t>
  </si>
  <si>
    <t>Převod z účtu se zvýhodněnou roční úrokovou sazbou</t>
  </si>
  <si>
    <t>Čistovická 241-rek. objektu</t>
  </si>
  <si>
    <t>Žufanova 1112-14-modernizace výtahů, zřízení EPS</t>
  </si>
  <si>
    <t>Socháňova 1221-zateplení objektu</t>
  </si>
  <si>
    <t>Rek. volných bytů</t>
  </si>
  <si>
    <t>Studie ke zpracování průkazů ener.náročnosti budov, aktualizace ener. auditů</t>
  </si>
  <si>
    <t>Zajištění svahu při severním okraji pozemku parc. č. 546 k.ú. Řepy (Bílá Hora)</t>
  </si>
  <si>
    <t>Výstavba parkoviště u polikliniky-dokončení z roku 2012</t>
  </si>
  <si>
    <t>Skatepark-dokončení z r. 2012</t>
  </si>
  <si>
    <t>Ul. U Boroviček-rek. komunikace</t>
  </si>
  <si>
    <t>Zimní údržba chodníků-navýšení rozpočtu</t>
  </si>
  <si>
    <t>MŠ Bendova-rek. objektu - dokončení z roku 2012</t>
  </si>
  <si>
    <t>ZŠ genpor. Fr. Peřiny-objekt Laudova-zateplení objektu</t>
  </si>
  <si>
    <t>Kontejner na hřbitov</t>
  </si>
  <si>
    <t>Místní hřbitov-uzavíratelná kolumbární okénka</t>
  </si>
  <si>
    <t>Budova úřadu Žalanského-rek.terasy a fasády</t>
  </si>
  <si>
    <t>převod do rozpočtu na financování akcí dle skutečných výdajů:</t>
  </si>
  <si>
    <t xml:space="preserve">převod z rozpočtu do příjmů fondu: </t>
  </si>
  <si>
    <t>ZUŠ Blatiny-nákup hudebního nástroje</t>
  </si>
  <si>
    <t>Převod ze ZBÚ (v roce 2012 převedeno z fondu více než byly skutečné výdaje)</t>
  </si>
  <si>
    <t>mimořádné úklidy, deratizace a dezinsekce</t>
  </si>
  <si>
    <t>zřízen Zastupitelstvem městské části Praha 17 dne 22.3.2006 - usnesení č. 31</t>
  </si>
  <si>
    <t>Návratné půjčky</t>
  </si>
  <si>
    <t>Účelové dotace pro základní školy na obnovu ICT vybavení</t>
  </si>
  <si>
    <t>na aktivity v oblasti sociálních služeb</t>
  </si>
  <si>
    <t>Z. 30/94 dne 20.6.13</t>
  </si>
  <si>
    <t>na provoz Sboru dobrovolných hasičů</t>
  </si>
  <si>
    <t>Z. 30/6   dne 20.6.13</t>
  </si>
  <si>
    <t>na činnost jednotek SDH při povodních</t>
  </si>
  <si>
    <t>ÚZ 13010</t>
  </si>
  <si>
    <t>na výkon pěstounské péče</t>
  </si>
  <si>
    <t>R.1448 dne 20.8.13</t>
  </si>
  <si>
    <t>Převod ze zisku za I. a II. čtvrtletí 2013</t>
  </si>
  <si>
    <t>Naučná stezka-informační tabule</t>
  </si>
  <si>
    <t>Kontejnerové stání v ul. Galandova</t>
  </si>
  <si>
    <t>Kontejnerové stáná v ul. Nevanova</t>
  </si>
  <si>
    <t>Ul. Na Chobotě-výstavba chodníku</t>
  </si>
  <si>
    <t>MŠ Španielova-zateplení objektu</t>
  </si>
  <si>
    <t>ZŠ-šatní skříňky, oprava podlah</t>
  </si>
  <si>
    <t>Kamerový systém na městské části</t>
  </si>
  <si>
    <t>Domov pro seniory-studie vhodnosti zástavby</t>
  </si>
  <si>
    <t>MŠ Socháňova-zpevnění plochy ze zatravňovacích panelů</t>
  </si>
  <si>
    <t>Úroky</t>
  </si>
  <si>
    <t>Poplatky za vedení účtu</t>
  </si>
  <si>
    <r>
      <t>ostatní služby</t>
    </r>
    <r>
      <rPr>
        <sz val="9"/>
        <rFont val="Arial CE"/>
        <family val="2"/>
      </rPr>
      <t xml:space="preserve"> provozu domů </t>
    </r>
    <r>
      <rPr>
        <sz val="8"/>
        <rFont val="Arial CE"/>
        <family val="0"/>
      </rPr>
      <t>(revize, odečty, průkazy)</t>
    </r>
  </si>
  <si>
    <t>Kulturáček Bílá Hora-rek.fasády</t>
  </si>
  <si>
    <t>Jiránkova 1136-vzduchotechnika</t>
  </si>
  <si>
    <t>Jiránkova 1135-vzduchotechnika</t>
  </si>
  <si>
    <t>Čistovická 252-rek.objektu</t>
  </si>
  <si>
    <t>Nákup pozemku</t>
  </si>
  <si>
    <t>Oprava dětských hřišť</t>
  </si>
  <si>
    <t>Řez dřevin a likvidace biologického odpadu-navýšení rozpočtu</t>
  </si>
  <si>
    <t>ZŠ genpor.Fr. Peřiny-objekt Laudova-rek.sportovišť</t>
  </si>
  <si>
    <t>Bendova 1121-rek.objektu</t>
  </si>
  <si>
    <t>Oprava chodníku v ul. Bendova</t>
  </si>
  <si>
    <t>Ul. Řetězokovářů-rek. komunikace</t>
  </si>
  <si>
    <t xml:space="preserve">ZŠ J.Wericha-rek. elektroinstalace </t>
  </si>
  <si>
    <t>ZŠ genpor. Fr. Peřiny-rek. elektroinstalace</t>
  </si>
  <si>
    <t>Nákup vozidla</t>
  </si>
  <si>
    <t>Výpočetní technika</t>
  </si>
  <si>
    <t>skutečnost 2013</t>
  </si>
  <si>
    <t>skutečnost 2012</t>
  </si>
  <si>
    <t>index 13/12 (v %)  - porovnání skutečného plnění rozpočtu za rok 2013 s rokem 2012</t>
  </si>
  <si>
    <t>index 13/12 (v %) - porovnání skutečného čerpání rozpočtu za rok 2013 s rokem 2012</t>
  </si>
  <si>
    <r>
      <t xml:space="preserve">Komentář k vykazovanému </t>
    </r>
    <r>
      <rPr>
        <b/>
        <u val="single"/>
        <sz val="12"/>
        <rFont val="Arial CE"/>
        <family val="2"/>
      </rPr>
      <t xml:space="preserve">skutečnému plnění </t>
    </r>
    <r>
      <rPr>
        <u val="single"/>
        <sz val="12"/>
        <rFont val="Arial CE"/>
        <family val="2"/>
      </rPr>
      <t>třídy 8 - financování k 31. 12. 2013</t>
    </r>
  </si>
  <si>
    <t>řádek č. 3  -   na daném řádku se promítá pokles finančních prostředků na bankovních účtech</t>
  </si>
  <si>
    <t>Ost.invest.přijaté transfery ze SR</t>
  </si>
  <si>
    <t>Stav finančních prostředků v účelových fondech k 31. 12. 2013</t>
  </si>
  <si>
    <t>Oprava pěších cest Na Fialce II</t>
  </si>
  <si>
    <t>Na služby - znalecké posudky - navýšení rozpočtu</t>
  </si>
  <si>
    <t>Bílá Hora-rek. parku - dofinancování z vlastních zdrojů</t>
  </si>
  <si>
    <t>Čerpání mzdových prostředků za rok 2013</t>
  </si>
  <si>
    <t>skuteč. 2013</t>
  </si>
  <si>
    <t>skuteč. 2012</t>
  </si>
  <si>
    <t>Plnění počtu zaměstnanců za rok 2013</t>
  </si>
  <si>
    <t>skuteč.     2012</t>
  </si>
  <si>
    <t xml:space="preserve">08 - Hospodářství    </t>
  </si>
  <si>
    <t xml:space="preserve">09 - Vnitřní správa   </t>
  </si>
  <si>
    <t>Přehled účelových dotací z rozpočtu HMP za rok 2013 včetně jejich čerpání</t>
  </si>
  <si>
    <t>Přehled účelových dotací ze státního rozpočtu za rok 2013 včetně jejich čerpání</t>
  </si>
  <si>
    <t>k 31.12.2013</t>
  </si>
  <si>
    <t>ÚZ 98071</t>
  </si>
  <si>
    <t>R.1938 dne 22.10.13</t>
  </si>
  <si>
    <t>na volby do PS Parlamentu ČR</t>
  </si>
  <si>
    <t>R.2053 dne 5.11.13</t>
  </si>
  <si>
    <t>Z. 32/23 dne 7.11.13</t>
  </si>
  <si>
    <t>na vybavení jednotek SDH</t>
  </si>
  <si>
    <t>ÚZ 14004</t>
  </si>
  <si>
    <t>na školení členů SDH</t>
  </si>
  <si>
    <t>ÚZ 14022</t>
  </si>
  <si>
    <t>R.2389 dne 3.12.13</t>
  </si>
  <si>
    <t>Z. 32/4 dne 7.11.13</t>
  </si>
  <si>
    <t>R. 119  dne 29.1.13</t>
  </si>
  <si>
    <t>R.1216 dne16.7.13</t>
  </si>
  <si>
    <t>Z. 30/6 dne 20.6.13</t>
  </si>
  <si>
    <t>R. 541  dne 9.4.13</t>
  </si>
  <si>
    <t>na nákup knižního fondu do knihovny</t>
  </si>
  <si>
    <t>Hospodářská činnost za rok 2013</t>
  </si>
  <si>
    <t>skutečnost       2013</t>
  </si>
  <si>
    <t>skutečnost    2012</t>
  </si>
  <si>
    <t>Zůstatek na bank.účtech HČ k 31. 12. v Kč</t>
  </si>
  <si>
    <t>index 13/12 (v %) - porovnání výnosů a nákladů za rok 2013 s rokem 2012</t>
  </si>
  <si>
    <t>úroky z prodlení</t>
  </si>
  <si>
    <t>výnosy z přecenění reálnou hodnotou</t>
  </si>
  <si>
    <t>předpis daňové povinnosti</t>
  </si>
  <si>
    <t>zůstatková cena prodaného majetku</t>
  </si>
  <si>
    <t>Rozdíl (tvorba-čerpání)</t>
  </si>
  <si>
    <t>Stav účtu dle účetní evidence</t>
  </si>
  <si>
    <t>Navrácení z účtů lepšího úročení</t>
  </si>
  <si>
    <t xml:space="preserve">spotřeba materiálu </t>
  </si>
  <si>
    <t>plán              2013</t>
  </si>
  <si>
    <t>Tabulka č. 9</t>
  </si>
  <si>
    <t>Finanční vypořádání příspěvkových organizací za rok 2013</t>
  </si>
  <si>
    <t>Kapitola 04 - Školství</t>
  </si>
  <si>
    <t>Organizace</t>
  </si>
  <si>
    <t>Hospodářský výsledek HČ</t>
  </si>
  <si>
    <t>Hospodářský výsledek DČ</t>
  </si>
  <si>
    <t xml:space="preserve">Příjmy </t>
  </si>
  <si>
    <t>K rozdělení</t>
  </si>
  <si>
    <t>Příděly fondům</t>
  </si>
  <si>
    <t>ztráta</t>
  </si>
  <si>
    <t>zlepšený</t>
  </si>
  <si>
    <t>zisk po</t>
  </si>
  <si>
    <t>z prodeje</t>
  </si>
  <si>
    <t>do fondů</t>
  </si>
  <si>
    <t>fond</t>
  </si>
  <si>
    <t>hosp.výsl.</t>
  </si>
  <si>
    <t>zdanění</t>
  </si>
  <si>
    <t>majetku</t>
  </si>
  <si>
    <t>celkem</t>
  </si>
  <si>
    <t>odměn</t>
  </si>
  <si>
    <t>rezervní</t>
  </si>
  <si>
    <t>ZŠ genpor. F. Peřiny</t>
  </si>
  <si>
    <t>ZŠ J. Wericha</t>
  </si>
  <si>
    <t>ZUŠ Blatiny</t>
  </si>
  <si>
    <t>MŠ Laudova</t>
  </si>
  <si>
    <t>MŠ Bendova</t>
  </si>
  <si>
    <t>MŠ Španielova</t>
  </si>
  <si>
    <t>MŠ Socháňova</t>
  </si>
  <si>
    <t>Poznámka:</t>
  </si>
  <si>
    <t>HČ - hlavní činnost</t>
  </si>
  <si>
    <t>DČ - doplňková činnost</t>
  </si>
  <si>
    <t>Vypracovala:   Novotná - ekonomický odbor</t>
  </si>
  <si>
    <t>Krafková - odbor školství a kultury</t>
  </si>
  <si>
    <t>Kapitola 05 - Sociální oblast a zdravotnictví</t>
  </si>
  <si>
    <t>Centrum soc.zdravotních služeb</t>
  </si>
  <si>
    <t>Kapitola 06 - Kultura, sport a cestovní ruch</t>
  </si>
  <si>
    <t>Kulturní centrum Průhon</t>
  </si>
  <si>
    <t>Vypracovala:          Novotná - ekonomický odbor</t>
  </si>
  <si>
    <t>ostatní výnosy</t>
  </si>
  <si>
    <t>ostatní náklady</t>
  </si>
  <si>
    <r>
      <t xml:space="preserve">ostatní náklady  </t>
    </r>
    <r>
      <rPr>
        <sz val="8"/>
        <rFont val="Arial CE"/>
        <family val="0"/>
      </rPr>
      <t>(prodej bytových jednotek)</t>
    </r>
  </si>
  <si>
    <r>
      <t xml:space="preserve">ostatní náklady  </t>
    </r>
    <r>
      <rPr>
        <sz val="8"/>
        <rFont val="Arial CE"/>
        <family val="0"/>
      </rPr>
      <t>(technické zhodnocení domů)</t>
    </r>
  </si>
  <si>
    <t>odměna správní firmě</t>
  </si>
  <si>
    <t xml:space="preserve">Hospodářský výsledek (+zisk, -ztráta)                  </t>
  </si>
  <si>
    <r>
      <rPr>
        <sz val="10"/>
        <rFont val="Arial CE"/>
        <family val="0"/>
      </rPr>
      <t xml:space="preserve">spotřeba energií </t>
    </r>
    <r>
      <rPr>
        <sz val="8"/>
        <rFont val="Arial CE"/>
        <family val="0"/>
      </rPr>
      <t>(stavební odběry, spotřeba ve volných bytech)</t>
    </r>
  </si>
  <si>
    <r>
      <t xml:space="preserve">ostatní náklady a služby     </t>
    </r>
    <r>
      <rPr>
        <sz val="8"/>
        <rFont val="Arial CE"/>
        <family val="0"/>
      </rPr>
      <t>(zn.posudky, exekuce, PD, jiné)</t>
    </r>
  </si>
  <si>
    <r>
      <t>ostatní náklady a služby</t>
    </r>
    <r>
      <rPr>
        <sz val="9"/>
        <rFont val="Arial CE"/>
        <family val="2"/>
      </rPr>
      <t xml:space="preserve">       </t>
    </r>
    <r>
      <rPr>
        <sz val="8"/>
        <rFont val="Arial CE"/>
        <family val="0"/>
      </rPr>
      <t>(byty m.č. v SVJ)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</si>
</sst>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\ &quot;Kč&quot;"/>
    <numFmt numFmtId="178" formatCode="mmmm\ yy"/>
    <numFmt numFmtId="179" formatCode="0_);\(0\)"/>
    <numFmt numFmtId="180" formatCode="#,##0.0"/>
  </numFmts>
  <fonts count="57">
    <font>
      <sz val="10"/>
      <name val="Arial CE"/>
      <family val="0"/>
    </font>
    <font>
      <b/>
      <sz val="10"/>
      <name val="Arial CE"/>
      <family val="2"/>
    </font>
    <font>
      <b/>
      <u val="single"/>
      <sz val="2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9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0" fillId="33" borderId="13" xfId="0" applyNumberFormat="1" applyFill="1" applyBorder="1" applyAlignment="1" applyProtection="1">
      <alignment horizontal="center" vertical="center"/>
      <protection locked="0"/>
    </xf>
    <xf numFmtId="3" fontId="0" fillId="33" borderId="13" xfId="0" applyNumberFormat="1" applyFill="1" applyBorder="1" applyAlignment="1" applyProtection="1">
      <alignment horizontal="center" vertical="center"/>
      <protection/>
    </xf>
    <xf numFmtId="3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10" fillId="33" borderId="16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0" borderId="29" xfId="0" applyNumberFormat="1" applyFont="1" applyBorder="1" applyAlignment="1">
      <alignment horizontal="right"/>
    </xf>
    <xf numFmtId="176" fontId="6" fillId="0" borderId="30" xfId="0" applyNumberFormat="1" applyFont="1" applyBorder="1" applyAlignment="1">
      <alignment horizontal="right"/>
    </xf>
    <xf numFmtId="176" fontId="6" fillId="0" borderId="30" xfId="0" applyNumberFormat="1" applyFont="1" applyFill="1" applyBorder="1" applyAlignment="1">
      <alignment horizontal="right"/>
    </xf>
    <xf numFmtId="176" fontId="6" fillId="0" borderId="31" xfId="0" applyNumberFormat="1" applyFont="1" applyFill="1" applyBorder="1" applyAlignment="1">
      <alignment horizontal="right"/>
    </xf>
    <xf numFmtId="176" fontId="6" fillId="0" borderId="23" xfId="0" applyNumberFormat="1" applyFont="1" applyBorder="1" applyAlignment="1">
      <alignment horizontal="right"/>
    </xf>
    <xf numFmtId="176" fontId="6" fillId="0" borderId="32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176" fontId="6" fillId="0" borderId="37" xfId="0" applyNumberFormat="1" applyFont="1" applyFill="1" applyBorder="1" applyAlignment="1">
      <alignment horizontal="right"/>
    </xf>
    <xf numFmtId="176" fontId="6" fillId="0" borderId="38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6" fillId="0" borderId="39" xfId="0" applyNumberFormat="1" applyFont="1" applyFill="1" applyBorder="1" applyAlignment="1">
      <alignment horizontal="right"/>
    </xf>
    <xf numFmtId="176" fontId="6" fillId="0" borderId="40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6" fillId="0" borderId="41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6" fillId="33" borderId="42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 wrapText="1"/>
    </xf>
    <xf numFmtId="0" fontId="6" fillId="33" borderId="44" xfId="0" applyFont="1" applyFill="1" applyBorder="1" applyAlignment="1">
      <alignment horizontal="center" wrapText="1"/>
    </xf>
    <xf numFmtId="0" fontId="6" fillId="0" borderId="18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1" xfId="0" applyFont="1" applyBorder="1" applyAlignment="1">
      <alignment/>
    </xf>
    <xf numFmtId="176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0" fontId="6" fillId="0" borderId="48" xfId="0" applyFont="1" applyBorder="1" applyAlignment="1">
      <alignment/>
    </xf>
    <xf numFmtId="0" fontId="3" fillId="0" borderId="42" xfId="0" applyFont="1" applyBorder="1" applyAlignment="1">
      <alignment/>
    </xf>
    <xf numFmtId="0" fontId="6" fillId="0" borderId="49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6" fillId="0" borderId="52" xfId="0" applyNumberFormat="1" applyFont="1" applyBorder="1" applyAlignment="1">
      <alignment horizontal="center"/>
    </xf>
    <xf numFmtId="0" fontId="6" fillId="0" borderId="53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4" xfId="0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61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4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20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1" xfId="0" applyFont="1" applyBorder="1" applyAlignment="1">
      <alignment/>
    </xf>
    <xf numFmtId="0" fontId="0" fillId="0" borderId="13" xfId="0" applyNumberFormat="1" applyBorder="1" applyAlignment="1">
      <alignment/>
    </xf>
    <xf numFmtId="179" fontId="0" fillId="0" borderId="66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60" xfId="0" applyFont="1" applyBorder="1" applyAlignment="1">
      <alignment/>
    </xf>
    <xf numFmtId="0" fontId="0" fillId="0" borderId="1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7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33" borderId="71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wrapText="1"/>
    </xf>
    <xf numFmtId="0" fontId="0" fillId="33" borderId="72" xfId="0" applyFont="1" applyFill="1" applyBorder="1" applyAlignment="1">
      <alignment horizontal="center" wrapText="1"/>
    </xf>
    <xf numFmtId="0" fontId="0" fillId="33" borderId="73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horizontal="center" wrapText="1"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78" xfId="0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4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46" xfId="0" applyNumberFormat="1" applyFont="1" applyBorder="1" applyAlignment="1" applyProtection="1">
      <alignment horizontal="center" vertical="center"/>
      <protection locked="0"/>
    </xf>
    <xf numFmtId="3" fontId="0" fillId="0" borderId="46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176" fontId="0" fillId="0" borderId="28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7" xfId="0" applyFont="1" applyBorder="1" applyAlignment="1">
      <alignment/>
    </xf>
    <xf numFmtId="176" fontId="1" fillId="0" borderId="36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6" fontId="1" fillId="0" borderId="67" xfId="0" applyNumberFormat="1" applyFont="1" applyFill="1" applyBorder="1" applyAlignment="1">
      <alignment horizontal="right"/>
    </xf>
    <xf numFmtId="0" fontId="1" fillId="33" borderId="80" xfId="0" applyFont="1" applyFill="1" applyBorder="1" applyAlignment="1">
      <alignment/>
    </xf>
    <xf numFmtId="176" fontId="1" fillId="33" borderId="34" xfId="0" applyNumberFormat="1" applyFont="1" applyFill="1" applyBorder="1" applyAlignment="1">
      <alignment horizontal="right"/>
    </xf>
    <xf numFmtId="176" fontId="1" fillId="33" borderId="51" xfId="0" applyNumberFormat="1" applyFont="1" applyFill="1" applyBorder="1" applyAlignment="1">
      <alignment horizontal="right"/>
    </xf>
    <xf numFmtId="176" fontId="1" fillId="33" borderId="52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176" fontId="3" fillId="0" borderId="1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79" fontId="1" fillId="0" borderId="5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0" fillId="0" borderId="23" xfId="0" applyNumberFormat="1" applyBorder="1" applyAlignment="1">
      <alignment horizontal="right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14" fillId="0" borderId="23" xfId="0" applyFont="1" applyBorder="1" applyAlignment="1">
      <alignment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wrapText="1" shrinkToFit="1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0" borderId="68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Border="1" applyAlignment="1">
      <alignment/>
    </xf>
    <xf numFmtId="179" fontId="1" fillId="0" borderId="6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1" fontId="1" fillId="0" borderId="69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81" xfId="0" applyBorder="1" applyAlignment="1">
      <alignment/>
    </xf>
    <xf numFmtId="0" fontId="1" fillId="0" borderId="35" xfId="0" applyFont="1" applyBorder="1" applyAlignment="1">
      <alignment/>
    </xf>
    <xf numFmtId="4" fontId="1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10" fillId="0" borderId="79" xfId="0" applyFont="1" applyBorder="1" applyAlignment="1">
      <alignment/>
    </xf>
    <xf numFmtId="176" fontId="21" fillId="0" borderId="25" xfId="0" applyNumberFormat="1" applyFont="1" applyBorder="1" applyAlignment="1">
      <alignment horizontal="right"/>
    </xf>
    <xf numFmtId="176" fontId="21" fillId="0" borderId="43" xfId="0" applyNumberFormat="1" applyFont="1" applyBorder="1" applyAlignment="1">
      <alignment horizontal="right"/>
    </xf>
    <xf numFmtId="176" fontId="21" fillId="0" borderId="30" xfId="0" applyNumberFormat="1" applyFont="1" applyBorder="1" applyAlignment="1">
      <alignment horizontal="right"/>
    </xf>
    <xf numFmtId="176" fontId="21" fillId="0" borderId="26" xfId="0" applyNumberFormat="1" applyFont="1" applyBorder="1" applyAlignment="1">
      <alignment horizontal="right"/>
    </xf>
    <xf numFmtId="176" fontId="21" fillId="0" borderId="82" xfId="0" applyNumberFormat="1" applyFont="1" applyBorder="1" applyAlignment="1">
      <alignment horizontal="right"/>
    </xf>
    <xf numFmtId="0" fontId="4" fillId="0" borderId="71" xfId="0" applyFont="1" applyBorder="1" applyAlignment="1">
      <alignment/>
    </xf>
    <xf numFmtId="176" fontId="13" fillId="0" borderId="34" xfId="0" applyNumberFormat="1" applyFont="1" applyBorder="1" applyAlignment="1">
      <alignment horizontal="right"/>
    </xf>
    <xf numFmtId="176" fontId="13" fillId="0" borderId="51" xfId="0" applyNumberFormat="1" applyFont="1" applyBorder="1" applyAlignment="1">
      <alignment horizontal="right"/>
    </xf>
    <xf numFmtId="176" fontId="13" fillId="0" borderId="52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176" fontId="13" fillId="0" borderId="35" xfId="0" applyNumberFormat="1" applyFont="1" applyBorder="1" applyAlignment="1">
      <alignment horizontal="right"/>
    </xf>
    <xf numFmtId="176" fontId="13" fillId="0" borderId="36" xfId="0" applyNumberFormat="1" applyFont="1" applyBorder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176" fontId="6" fillId="0" borderId="83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84" xfId="0" applyFont="1" applyBorder="1" applyAlignment="1">
      <alignment/>
    </xf>
    <xf numFmtId="0" fontId="14" fillId="0" borderId="76" xfId="0" applyFont="1" applyFill="1" applyBorder="1" applyAlignment="1">
      <alignment/>
    </xf>
    <xf numFmtId="176" fontId="0" fillId="0" borderId="40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176" fontId="0" fillId="0" borderId="19" xfId="0" applyNumberFormat="1" applyFont="1" applyBorder="1" applyAlignment="1">
      <alignment horizontal="right"/>
    </xf>
    <xf numFmtId="176" fontId="0" fillId="0" borderId="30" xfId="0" applyNumberFormat="1" applyFont="1" applyBorder="1" applyAlignment="1">
      <alignment horizontal="right"/>
    </xf>
    <xf numFmtId="176" fontId="0" fillId="0" borderId="23" xfId="0" applyNumberFormat="1" applyFont="1" applyBorder="1" applyAlignment="1">
      <alignment horizontal="right"/>
    </xf>
    <xf numFmtId="176" fontId="0" fillId="0" borderId="83" xfId="0" applyNumberFormat="1" applyFont="1" applyFill="1" applyBorder="1" applyAlignment="1">
      <alignment horizontal="right"/>
    </xf>
    <xf numFmtId="0" fontId="20" fillId="0" borderId="74" xfId="0" applyFont="1" applyBorder="1" applyAlignment="1">
      <alignment/>
    </xf>
    <xf numFmtId="0" fontId="20" fillId="0" borderId="76" xfId="0" applyFont="1" applyFill="1" applyBorder="1" applyAlignment="1">
      <alignment/>
    </xf>
    <xf numFmtId="0" fontId="0" fillId="0" borderId="14" xfId="0" applyBorder="1" applyAlignment="1">
      <alignment horizontal="center"/>
    </xf>
    <xf numFmtId="176" fontId="6" fillId="0" borderId="20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6" fontId="0" fillId="0" borderId="19" xfId="0" applyNumberFormat="1" applyFont="1" applyBorder="1" applyAlignment="1">
      <alignment horizontal="right"/>
    </xf>
    <xf numFmtId="176" fontId="0" fillId="0" borderId="83" xfId="0" applyNumberFormat="1" applyFont="1" applyFill="1" applyBorder="1" applyAlignment="1">
      <alignment horizontal="right"/>
    </xf>
    <xf numFmtId="0" fontId="0" fillId="0" borderId="85" xfId="0" applyBorder="1" applyAlignment="1">
      <alignment/>
    </xf>
    <xf numFmtId="179" fontId="0" fillId="0" borderId="86" xfId="0" applyNumberFormat="1" applyFont="1" applyBorder="1" applyAlignment="1">
      <alignment/>
    </xf>
    <xf numFmtId="1" fontId="0" fillId="0" borderId="87" xfId="0" applyNumberFormat="1" applyFont="1" applyBorder="1" applyAlignment="1">
      <alignment horizontal="center"/>
    </xf>
    <xf numFmtId="3" fontId="0" fillId="33" borderId="23" xfId="0" applyNumberFormat="1" applyFill="1" applyBorder="1" applyAlignment="1" applyProtection="1">
      <alignment horizontal="center" vertical="center"/>
      <protection locked="0"/>
    </xf>
    <xf numFmtId="3" fontId="0" fillId="33" borderId="13" xfId="0" applyNumberFormat="1" applyFill="1" applyBorder="1" applyAlignment="1" applyProtection="1">
      <alignment horizontal="right" vertical="center"/>
      <protection locked="0"/>
    </xf>
    <xf numFmtId="3" fontId="0" fillId="33" borderId="19" xfId="0" applyNumberFormat="1" applyFill="1" applyBorder="1" applyAlignment="1" applyProtection="1">
      <alignment horizontal="right" vertical="center"/>
      <protection locked="0"/>
    </xf>
    <xf numFmtId="3" fontId="0" fillId="33" borderId="45" xfId="0" applyNumberFormat="1" applyFill="1" applyBorder="1" applyAlignment="1" applyProtection="1">
      <alignment horizontal="right" vertical="center"/>
      <protection locked="0"/>
    </xf>
    <xf numFmtId="3" fontId="0" fillId="33" borderId="30" xfId="0" applyNumberFormat="1" applyFill="1" applyBorder="1" applyAlignment="1" applyProtection="1">
      <alignment horizontal="right" vertical="center"/>
      <protection locked="0"/>
    </xf>
    <xf numFmtId="3" fontId="1" fillId="33" borderId="30" xfId="0" applyNumberFormat="1" applyFont="1" applyFill="1" applyBorder="1" applyAlignment="1" applyProtection="1">
      <alignment horizontal="right" vertical="center"/>
      <protection locked="0"/>
    </xf>
    <xf numFmtId="3" fontId="0" fillId="33" borderId="0" xfId="0" applyNumberFormat="1" applyFont="1" applyFill="1" applyBorder="1" applyAlignment="1" applyProtection="1">
      <alignment horizontal="right" vertical="center"/>
      <protection/>
    </xf>
    <xf numFmtId="3" fontId="3" fillId="33" borderId="67" xfId="0" applyNumberFormat="1" applyFont="1" applyFill="1" applyBorder="1" applyAlignment="1">
      <alignment horizontal="right" vertical="center"/>
    </xf>
    <xf numFmtId="3" fontId="0" fillId="33" borderId="45" xfId="0" applyNumberFormat="1" applyFont="1" applyFill="1" applyBorder="1" applyAlignment="1">
      <alignment horizontal="right" vertical="center"/>
    </xf>
    <xf numFmtId="3" fontId="0" fillId="33" borderId="19" xfId="0" applyNumberFormat="1" applyFont="1" applyFill="1" applyBorder="1" applyAlignment="1">
      <alignment horizontal="right" vertical="center"/>
    </xf>
    <xf numFmtId="3" fontId="0" fillId="33" borderId="23" xfId="0" applyNumberFormat="1" applyFill="1" applyBorder="1" applyAlignment="1" applyProtection="1">
      <alignment horizontal="right" vertical="center"/>
      <protection locked="0"/>
    </xf>
    <xf numFmtId="3" fontId="0" fillId="33" borderId="44" xfId="0" applyNumberFormat="1" applyFill="1" applyBorder="1" applyAlignment="1" applyProtection="1">
      <alignment horizontal="right" vertical="center"/>
      <protection locked="0"/>
    </xf>
    <xf numFmtId="3" fontId="0" fillId="33" borderId="67" xfId="0" applyNumberFormat="1" applyFont="1" applyFill="1" applyBorder="1" applyAlignment="1" applyProtection="1">
      <alignment horizontal="right" vertical="center"/>
      <protection/>
    </xf>
    <xf numFmtId="3" fontId="3" fillId="33" borderId="51" xfId="0" applyNumberFormat="1" applyFont="1" applyFill="1" applyBorder="1" applyAlignment="1">
      <alignment horizontal="right" vertical="center"/>
    </xf>
    <xf numFmtId="3" fontId="3" fillId="33" borderId="45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6" fillId="33" borderId="19" xfId="0" applyNumberFormat="1" applyFont="1" applyFill="1" applyBorder="1" applyAlignment="1">
      <alignment horizontal="right" vertical="center"/>
    </xf>
    <xf numFmtId="3" fontId="0" fillId="33" borderId="19" xfId="0" applyNumberFormat="1" applyFill="1" applyBorder="1" applyAlignment="1" applyProtection="1">
      <alignment horizontal="right" vertical="center"/>
      <protection/>
    </xf>
    <xf numFmtId="3" fontId="0" fillId="33" borderId="23" xfId="0" applyNumberFormat="1" applyFill="1" applyBorder="1" applyAlignment="1" applyProtection="1">
      <alignment horizontal="right" vertical="center"/>
      <protection/>
    </xf>
    <xf numFmtId="3" fontId="0" fillId="33" borderId="13" xfId="0" applyNumberFormat="1" applyFill="1" applyBorder="1" applyAlignment="1" applyProtection="1">
      <alignment horizontal="right" vertical="center"/>
      <protection/>
    </xf>
    <xf numFmtId="3" fontId="0" fillId="33" borderId="30" xfId="0" applyNumberFormat="1" applyFill="1" applyBorder="1" applyAlignment="1" applyProtection="1">
      <alignment horizontal="right" vertical="center"/>
      <protection/>
    </xf>
    <xf numFmtId="3" fontId="0" fillId="33" borderId="51" xfId="0" applyNumberFormat="1" applyFill="1" applyBorder="1" applyAlignment="1" applyProtection="1">
      <alignment horizontal="right" vertical="center"/>
      <protection/>
    </xf>
    <xf numFmtId="3" fontId="0" fillId="33" borderId="45" xfId="0" applyNumberFormat="1" applyFont="1" applyFill="1" applyBorder="1" applyAlignment="1" applyProtection="1">
      <alignment horizontal="right" vertical="center"/>
      <protection/>
    </xf>
    <xf numFmtId="3" fontId="0" fillId="33" borderId="19" xfId="0" applyNumberFormat="1" applyFont="1" applyFill="1" applyBorder="1" applyAlignment="1" applyProtection="1">
      <alignment horizontal="right" vertical="center"/>
      <protection/>
    </xf>
    <xf numFmtId="3" fontId="0" fillId="33" borderId="28" xfId="0" applyNumberFormat="1" applyFill="1" applyBorder="1" applyAlignment="1" applyProtection="1">
      <alignment horizontal="right" vertical="center"/>
      <protection/>
    </xf>
    <xf numFmtId="1" fontId="0" fillId="33" borderId="28" xfId="0" applyNumberFormat="1" applyFill="1" applyBorder="1" applyAlignment="1" applyProtection="1">
      <alignment horizontal="right" vertical="center"/>
      <protection/>
    </xf>
    <xf numFmtId="3" fontId="0" fillId="33" borderId="78" xfId="0" applyNumberFormat="1" applyFill="1" applyBorder="1" applyAlignment="1" applyProtection="1">
      <alignment horizontal="right" vertical="center"/>
      <protection/>
    </xf>
    <xf numFmtId="3" fontId="0" fillId="33" borderId="14" xfId="0" applyNumberFormat="1" applyFill="1" applyBorder="1" applyAlignment="1" applyProtection="1">
      <alignment horizontal="right" vertical="center"/>
      <protection/>
    </xf>
    <xf numFmtId="3" fontId="0" fillId="33" borderId="32" xfId="0" applyNumberFormat="1" applyFill="1" applyBorder="1" applyAlignment="1" applyProtection="1">
      <alignment horizontal="right" vertical="center"/>
      <protection/>
    </xf>
    <xf numFmtId="3" fontId="1" fillId="33" borderId="32" xfId="0" applyNumberFormat="1" applyFont="1" applyFill="1" applyBorder="1" applyAlignment="1" applyProtection="1">
      <alignment horizontal="right" vertical="center"/>
      <protection/>
    </xf>
    <xf numFmtId="3" fontId="3" fillId="33" borderId="36" xfId="0" applyNumberFormat="1" applyFont="1" applyFill="1" applyBorder="1" applyAlignment="1">
      <alignment horizontal="right" vertical="center"/>
    </xf>
    <xf numFmtId="3" fontId="3" fillId="33" borderId="46" xfId="0" applyNumberFormat="1" applyFont="1" applyFill="1" applyBorder="1" applyAlignment="1">
      <alignment horizontal="right" vertical="center"/>
    </xf>
    <xf numFmtId="3" fontId="3" fillId="33" borderId="28" xfId="0" applyNumberFormat="1" applyFont="1" applyFill="1" applyBorder="1" applyAlignment="1">
      <alignment horizontal="right" vertical="center"/>
    </xf>
    <xf numFmtId="3" fontId="0" fillId="0" borderId="19" xfId="0" applyNumberFormat="1" applyBorder="1" applyAlignment="1" applyProtection="1">
      <alignment horizontal="righ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35" xfId="0" applyNumberFormat="1" applyFont="1" applyBorder="1" applyAlignment="1" applyProtection="1">
      <alignment horizontal="right"/>
      <protection/>
    </xf>
    <xf numFmtId="3" fontId="0" fillId="0" borderId="33" xfId="0" applyNumberFormat="1" applyFont="1" applyBorder="1" applyAlignment="1" applyProtection="1">
      <alignment horizontal="right"/>
      <protection/>
    </xf>
    <xf numFmtId="3" fontId="0" fillId="0" borderId="13" xfId="0" applyNumberFormat="1" applyBorder="1" applyAlignment="1" applyProtection="1">
      <alignment horizontal="right"/>
      <protection locked="0"/>
    </xf>
    <xf numFmtId="3" fontId="0" fillId="33" borderId="33" xfId="0" applyNumberFormat="1" applyFont="1" applyFill="1" applyBorder="1" applyAlignment="1" applyProtection="1">
      <alignment horizontal="right"/>
      <protection locked="0"/>
    </xf>
    <xf numFmtId="3" fontId="0" fillId="33" borderId="13" xfId="0" applyNumberFormat="1" applyFill="1" applyBorder="1" applyAlignment="1" applyProtection="1">
      <alignment horizontal="right"/>
      <protection locked="0"/>
    </xf>
    <xf numFmtId="3" fontId="0" fillId="33" borderId="19" xfId="0" applyNumberFormat="1" applyFill="1" applyBorder="1" applyAlignment="1" applyProtection="1">
      <alignment horizontal="right"/>
      <protection locked="0"/>
    </xf>
    <xf numFmtId="3" fontId="0" fillId="33" borderId="23" xfId="0" applyNumberFormat="1" applyFill="1" applyBorder="1" applyAlignment="1" applyProtection="1">
      <alignment horizontal="right"/>
      <protection locked="0"/>
    </xf>
    <xf numFmtId="3" fontId="0" fillId="33" borderId="88" xfId="0" applyNumberFormat="1" applyFill="1" applyBorder="1" applyAlignment="1" applyProtection="1">
      <alignment horizontal="right"/>
      <protection locked="0"/>
    </xf>
    <xf numFmtId="3" fontId="0" fillId="33" borderId="35" xfId="0" applyNumberFormat="1" applyFill="1" applyBorder="1" applyAlignment="1" applyProtection="1">
      <alignment horizontal="right"/>
      <protection locked="0"/>
    </xf>
    <xf numFmtId="3" fontId="0" fillId="33" borderId="0" xfId="0" applyNumberFormat="1" applyFill="1" applyBorder="1" applyAlignment="1" applyProtection="1">
      <alignment horizontal="right"/>
      <protection locked="0"/>
    </xf>
    <xf numFmtId="3" fontId="0" fillId="0" borderId="13" xfId="0" applyNumberFormat="1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 horizontal="right"/>
      <protection/>
    </xf>
    <xf numFmtId="3" fontId="0" fillId="0" borderId="33" xfId="0" applyNumberFormat="1" applyBorder="1" applyAlignment="1" applyProtection="1">
      <alignment horizontal="right"/>
      <protection/>
    </xf>
    <xf numFmtId="3" fontId="0" fillId="0" borderId="69" xfId="0" applyNumberFormat="1" applyFont="1" applyBorder="1" applyAlignment="1" applyProtection="1">
      <alignment horizontal="right"/>
      <protection/>
    </xf>
    <xf numFmtId="3" fontId="0" fillId="0" borderId="13" xfId="0" applyNumberFormat="1" applyFont="1" applyBorder="1" applyAlignment="1" applyProtection="1">
      <alignment horizontal="right"/>
      <protection/>
    </xf>
    <xf numFmtId="1" fontId="0" fillId="0" borderId="14" xfId="0" applyNumberFormat="1" applyBorder="1" applyAlignment="1" applyProtection="1">
      <alignment horizontal="right"/>
      <protection/>
    </xf>
    <xf numFmtId="1" fontId="0" fillId="0" borderId="13" xfId="0" applyNumberFormat="1" applyFont="1" applyBorder="1" applyAlignment="1" applyProtection="1">
      <alignment horizontal="right"/>
      <protection/>
    </xf>
    <xf numFmtId="3" fontId="0" fillId="0" borderId="28" xfId="0" applyNumberFormat="1" applyBorder="1" applyAlignment="1" applyProtection="1">
      <alignment horizontal="right"/>
      <protection/>
    </xf>
    <xf numFmtId="1" fontId="0" fillId="0" borderId="33" xfId="0" applyNumberFormat="1" applyBorder="1" applyAlignment="1" applyProtection="1">
      <alignment horizontal="right"/>
      <protection/>
    </xf>
    <xf numFmtId="3" fontId="0" fillId="33" borderId="69" xfId="0" applyNumberFormat="1" applyFont="1" applyFill="1" applyBorder="1" applyAlignment="1" applyProtection="1">
      <alignment horizontal="right"/>
      <protection/>
    </xf>
    <xf numFmtId="3" fontId="0" fillId="33" borderId="14" xfId="0" applyNumberFormat="1" applyFill="1" applyBorder="1" applyAlignment="1" applyProtection="1">
      <alignment horizontal="right"/>
      <protection/>
    </xf>
    <xf numFmtId="3" fontId="0" fillId="33" borderId="28" xfId="0" applyNumberFormat="1" applyFill="1" applyBorder="1" applyAlignment="1" applyProtection="1">
      <alignment horizontal="right"/>
      <protection/>
    </xf>
    <xf numFmtId="3" fontId="0" fillId="0" borderId="30" xfId="0" applyNumberFormat="1" applyBorder="1" applyAlignment="1" applyProtection="1">
      <alignment horizontal="right"/>
      <protection/>
    </xf>
    <xf numFmtId="3" fontId="0" fillId="33" borderId="72" xfId="0" applyNumberFormat="1" applyFill="1" applyBorder="1" applyAlignment="1" applyProtection="1">
      <alignment horizontal="right"/>
      <protection/>
    </xf>
    <xf numFmtId="3" fontId="6" fillId="0" borderId="11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right"/>
    </xf>
    <xf numFmtId="0" fontId="6" fillId="0" borderId="7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176" fontId="3" fillId="0" borderId="69" xfId="0" applyNumberFormat="1" applyFont="1" applyBorder="1" applyAlignment="1">
      <alignment horizontal="right"/>
    </xf>
    <xf numFmtId="3" fontId="6" fillId="0" borderId="77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50" xfId="0" applyNumberFormat="1" applyFont="1" applyBorder="1" applyAlignment="1">
      <alignment horizontal="right"/>
    </xf>
    <xf numFmtId="3" fontId="6" fillId="0" borderId="80" xfId="0" applyNumberFormat="1" applyFont="1" applyBorder="1" applyAlignment="1">
      <alignment horizontal="right"/>
    </xf>
    <xf numFmtId="3" fontId="6" fillId="0" borderId="51" xfId="0" applyNumberFormat="1" applyFont="1" applyBorder="1" applyAlignment="1">
      <alignment horizontal="right"/>
    </xf>
    <xf numFmtId="3" fontId="6" fillId="0" borderId="52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176" fontId="0" fillId="0" borderId="28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67" xfId="0" applyNumberFormat="1" applyFont="1" applyBorder="1" applyAlignment="1">
      <alignment horizontal="right"/>
    </xf>
    <xf numFmtId="0" fontId="6" fillId="0" borderId="67" xfId="0" applyNumberFormat="1" applyFont="1" applyBorder="1" applyAlignment="1">
      <alignment horizontal="right"/>
    </xf>
    <xf numFmtId="0" fontId="6" fillId="0" borderId="36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3" fontId="3" fillId="33" borderId="71" xfId="0" applyNumberFormat="1" applyFont="1" applyFill="1" applyBorder="1" applyAlignment="1">
      <alignment horizontal="right"/>
    </xf>
    <xf numFmtId="3" fontId="3" fillId="33" borderId="34" xfId="0" applyNumberFormat="1" applyFont="1" applyFill="1" applyBorder="1" applyAlignment="1">
      <alignment horizontal="right"/>
    </xf>
    <xf numFmtId="176" fontId="3" fillId="0" borderId="72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23" xfId="0" applyNumberFormat="1" applyFont="1" applyBorder="1" applyAlignment="1">
      <alignment horizontal="right"/>
    </xf>
    <xf numFmtId="176" fontId="3" fillId="0" borderId="50" xfId="0" applyNumberFormat="1" applyFont="1" applyBorder="1" applyAlignment="1">
      <alignment horizontal="right"/>
    </xf>
    <xf numFmtId="180" fontId="6" fillId="0" borderId="20" xfId="0" applyNumberFormat="1" applyFont="1" applyBorder="1" applyAlignment="1">
      <alignment horizontal="right"/>
    </xf>
    <xf numFmtId="180" fontId="6" fillId="0" borderId="67" xfId="0" applyNumberFormat="1" applyFont="1" applyBorder="1" applyAlignment="1">
      <alignment horizontal="right"/>
    </xf>
    <xf numFmtId="180" fontId="3" fillId="0" borderId="17" xfId="0" applyNumberFormat="1" applyFont="1" applyBorder="1" applyAlignment="1">
      <alignment horizontal="right"/>
    </xf>
    <xf numFmtId="180" fontId="3" fillId="33" borderId="89" xfId="0" applyNumberFormat="1" applyFont="1" applyFill="1" applyBorder="1" applyAlignment="1">
      <alignment horizontal="right"/>
    </xf>
    <xf numFmtId="180" fontId="3" fillId="33" borderId="34" xfId="0" applyNumberFormat="1" applyFont="1" applyFill="1" applyBorder="1" applyAlignment="1">
      <alignment horizontal="right"/>
    </xf>
    <xf numFmtId="180" fontId="6" fillId="0" borderId="19" xfId="0" applyNumberFormat="1" applyFont="1" applyBorder="1" applyAlignment="1">
      <alignment horizontal="right"/>
    </xf>
    <xf numFmtId="180" fontId="6" fillId="0" borderId="23" xfId="0" applyNumberFormat="1" applyFont="1" applyBorder="1" applyAlignment="1">
      <alignment horizontal="right"/>
    </xf>
    <xf numFmtId="180" fontId="3" fillId="0" borderId="35" xfId="0" applyNumberFormat="1" applyFont="1" applyBorder="1" applyAlignment="1">
      <alignment horizontal="right"/>
    </xf>
    <xf numFmtId="180" fontId="6" fillId="0" borderId="28" xfId="0" applyNumberFormat="1" applyFont="1" applyBorder="1" applyAlignment="1">
      <alignment horizontal="right"/>
    </xf>
    <xf numFmtId="180" fontId="6" fillId="0" borderId="78" xfId="0" applyNumberFormat="1" applyFont="1" applyBorder="1" applyAlignment="1">
      <alignment horizontal="right"/>
    </xf>
    <xf numFmtId="180" fontId="3" fillId="0" borderId="36" xfId="0" applyNumberFormat="1" applyFont="1" applyBorder="1" applyAlignment="1">
      <alignment horizontal="right"/>
    </xf>
    <xf numFmtId="0" fontId="1" fillId="0" borderId="77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3" fontId="1" fillId="34" borderId="33" xfId="0" applyNumberFormat="1" applyFont="1" applyFill="1" applyBorder="1" applyAlignment="1" applyProtection="1">
      <alignment horizontal="right" vertical="center"/>
      <protection/>
    </xf>
    <xf numFmtId="3" fontId="3" fillId="34" borderId="33" xfId="0" applyNumberFormat="1" applyFont="1" applyFill="1" applyBorder="1" applyAlignment="1">
      <alignment horizontal="right" vertical="center"/>
    </xf>
    <xf numFmtId="3" fontId="3" fillId="34" borderId="69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 applyProtection="1">
      <alignment/>
      <protection locked="0"/>
    </xf>
    <xf numFmtId="0" fontId="5" fillId="35" borderId="17" xfId="0" applyFont="1" applyFill="1" applyBorder="1" applyAlignment="1" applyProtection="1">
      <alignment wrapText="1"/>
      <protection locked="0"/>
    </xf>
    <xf numFmtId="0" fontId="0" fillId="35" borderId="35" xfId="0" applyFill="1" applyBorder="1" applyAlignment="1" applyProtection="1">
      <alignment horizontal="center" vertical="center" wrapText="1"/>
      <protection locked="0"/>
    </xf>
    <xf numFmtId="0" fontId="0" fillId="35" borderId="69" xfId="0" applyFill="1" applyBorder="1" applyAlignment="1" applyProtection="1">
      <alignment horizontal="center" vertical="center" wrapText="1"/>
      <protection locked="0"/>
    </xf>
    <xf numFmtId="0" fontId="0" fillId="35" borderId="17" xfId="0" applyFont="1" applyFill="1" applyBorder="1" applyAlignment="1" applyProtection="1">
      <alignment/>
      <protection locked="0"/>
    </xf>
    <xf numFmtId="3" fontId="0" fillId="35" borderId="33" xfId="0" applyNumberFormat="1" applyFont="1" applyFill="1" applyBorder="1" applyAlignment="1">
      <alignment horizontal="right"/>
    </xf>
    <xf numFmtId="3" fontId="0" fillId="35" borderId="35" xfId="0" applyNumberFormat="1" applyFont="1" applyFill="1" applyBorder="1" applyAlignment="1">
      <alignment horizontal="right"/>
    </xf>
    <xf numFmtId="3" fontId="0" fillId="35" borderId="33" xfId="0" applyNumberFormat="1" applyFill="1" applyBorder="1" applyAlignment="1" applyProtection="1">
      <alignment horizontal="right" vertical="center"/>
      <protection/>
    </xf>
    <xf numFmtId="1" fontId="0" fillId="35" borderId="69" xfId="0" applyNumberFormat="1" applyFont="1" applyFill="1" applyBorder="1" applyAlignment="1">
      <alignment horizontal="right"/>
    </xf>
    <xf numFmtId="3" fontId="0" fillId="35" borderId="35" xfId="0" applyNumberFormat="1" applyFont="1" applyFill="1" applyBorder="1" applyAlignment="1" applyProtection="1">
      <alignment horizontal="right" vertical="center"/>
      <protection/>
    </xf>
    <xf numFmtId="3" fontId="0" fillId="35" borderId="33" xfId="0" applyNumberFormat="1" applyFont="1" applyFill="1" applyBorder="1" applyAlignment="1" applyProtection="1">
      <alignment horizontal="right" vertical="center"/>
      <protection/>
    </xf>
    <xf numFmtId="3" fontId="0" fillId="35" borderId="69" xfId="0" applyNumberFormat="1" applyFont="1" applyFill="1" applyBorder="1" applyAlignment="1" applyProtection="1">
      <alignment horizontal="right" vertical="center"/>
      <protection/>
    </xf>
    <xf numFmtId="0" fontId="1" fillId="35" borderId="17" xfId="0" applyFont="1" applyFill="1" applyBorder="1" applyAlignment="1" applyProtection="1">
      <alignment/>
      <protection locked="0"/>
    </xf>
    <xf numFmtId="3" fontId="1" fillId="35" borderId="35" xfId="0" applyNumberFormat="1" applyFont="1" applyFill="1" applyBorder="1" applyAlignment="1" applyProtection="1">
      <alignment horizontal="right" vertical="center"/>
      <protection/>
    </xf>
    <xf numFmtId="3" fontId="1" fillId="35" borderId="33" xfId="0" applyNumberFormat="1" applyFont="1" applyFill="1" applyBorder="1" applyAlignment="1" applyProtection="1">
      <alignment horizontal="right" vertical="center"/>
      <protection/>
    </xf>
    <xf numFmtId="3" fontId="1" fillId="35" borderId="69" xfId="0" applyNumberFormat="1" applyFont="1" applyFill="1" applyBorder="1" applyAlignment="1" applyProtection="1">
      <alignment horizontal="right" vertical="center"/>
      <protection/>
    </xf>
    <xf numFmtId="0" fontId="1" fillId="35" borderId="16" xfId="0" applyFont="1" applyFill="1" applyBorder="1" applyAlignment="1" applyProtection="1">
      <alignment/>
      <protection locked="0"/>
    </xf>
    <xf numFmtId="3" fontId="1" fillId="35" borderId="33" xfId="0" applyNumberFormat="1" applyFont="1" applyFill="1" applyBorder="1" applyAlignment="1">
      <alignment horizontal="right" vertical="center"/>
    </xf>
    <xf numFmtId="0" fontId="0" fillId="35" borderId="33" xfId="0" applyFill="1" applyBorder="1" applyAlignment="1" applyProtection="1">
      <alignment horizontal="center" vertical="center" wrapText="1"/>
      <protection locked="0"/>
    </xf>
    <xf numFmtId="3" fontId="0" fillId="35" borderId="33" xfId="0" applyNumberFormat="1" applyFont="1" applyFill="1" applyBorder="1" applyAlignment="1" applyProtection="1">
      <alignment horizontal="right"/>
      <protection locked="0"/>
    </xf>
    <xf numFmtId="3" fontId="0" fillId="35" borderId="33" xfId="0" applyNumberFormat="1" applyFill="1" applyBorder="1" applyAlignment="1" applyProtection="1">
      <alignment horizontal="right"/>
      <protection/>
    </xf>
    <xf numFmtId="3" fontId="0" fillId="35" borderId="69" xfId="0" applyNumberFormat="1" applyFont="1" applyFill="1" applyBorder="1" applyAlignment="1" applyProtection="1">
      <alignment horizontal="right"/>
      <protection/>
    </xf>
    <xf numFmtId="0" fontId="0" fillId="35" borderId="16" xfId="0" applyFont="1" applyFill="1" applyBorder="1" applyAlignment="1" applyProtection="1">
      <alignment/>
      <protection locked="0"/>
    </xf>
    <xf numFmtId="3" fontId="0" fillId="35" borderId="35" xfId="0" applyNumberFormat="1" applyFont="1" applyFill="1" applyBorder="1" applyAlignment="1" applyProtection="1">
      <alignment horizontal="right"/>
      <protection locked="0"/>
    </xf>
    <xf numFmtId="0" fontId="0" fillId="35" borderId="17" xfId="0" applyFill="1" applyBorder="1" applyAlignment="1" applyProtection="1">
      <alignment/>
      <protection locked="0"/>
    </xf>
    <xf numFmtId="3" fontId="0" fillId="35" borderId="35" xfId="0" applyNumberFormat="1" applyFill="1" applyBorder="1" applyAlignment="1" applyProtection="1">
      <alignment horizontal="right"/>
      <protection locked="0"/>
    </xf>
    <xf numFmtId="3" fontId="0" fillId="35" borderId="68" xfId="0" applyNumberFormat="1" applyFill="1" applyBorder="1" applyAlignment="1" applyProtection="1">
      <alignment horizontal="right"/>
      <protection locked="0"/>
    </xf>
    <xf numFmtId="3" fontId="0" fillId="35" borderId="35" xfId="0" applyNumberFormat="1" applyFill="1" applyBorder="1" applyAlignment="1" applyProtection="1">
      <alignment horizontal="right"/>
      <protection/>
    </xf>
    <xf numFmtId="3" fontId="0" fillId="35" borderId="69" xfId="0" applyNumberFormat="1" applyFill="1" applyBorder="1" applyAlignment="1" applyProtection="1">
      <alignment horizontal="right"/>
      <protection/>
    </xf>
    <xf numFmtId="3" fontId="0" fillId="35" borderId="73" xfId="0" applyNumberFormat="1" applyFont="1" applyFill="1" applyBorder="1" applyAlignment="1" applyProtection="1">
      <alignment horizontal="right"/>
      <protection locked="0"/>
    </xf>
    <xf numFmtId="3" fontId="1" fillId="35" borderId="35" xfId="0" applyNumberFormat="1" applyFont="1" applyFill="1" applyBorder="1" applyAlignment="1" applyProtection="1">
      <alignment horizontal="right"/>
      <protection locked="0"/>
    </xf>
    <xf numFmtId="3" fontId="1" fillId="35" borderId="33" xfId="0" applyNumberFormat="1" applyFont="1" applyFill="1" applyBorder="1" applyAlignment="1" applyProtection="1">
      <alignment horizontal="right"/>
      <protection/>
    </xf>
    <xf numFmtId="3" fontId="1" fillId="35" borderId="69" xfId="0" applyNumberFormat="1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/>
      <protection locked="0"/>
    </xf>
    <xf numFmtId="4" fontId="1" fillId="35" borderId="69" xfId="0" applyNumberFormat="1" applyFont="1" applyFill="1" applyBorder="1" applyAlignment="1" applyProtection="1">
      <alignment horizontal="right" vertical="center"/>
      <protection/>
    </xf>
    <xf numFmtId="4" fontId="1" fillId="35" borderId="69" xfId="0" applyNumberFormat="1" applyFont="1" applyFill="1" applyBorder="1" applyAlignment="1" applyProtection="1">
      <alignment horizontal="right" vertical="center"/>
      <protection locked="0"/>
    </xf>
    <xf numFmtId="0" fontId="1" fillId="35" borderId="16" xfId="0" applyFont="1" applyFill="1" applyBorder="1" applyAlignment="1">
      <alignment/>
    </xf>
    <xf numFmtId="0" fontId="1" fillId="35" borderId="67" xfId="0" applyFont="1" applyFill="1" applyBorder="1" applyAlignment="1">
      <alignment/>
    </xf>
    <xf numFmtId="4" fontId="1" fillId="35" borderId="36" xfId="0" applyNumberFormat="1" applyFont="1" applyFill="1" applyBorder="1" applyAlignment="1">
      <alignment/>
    </xf>
    <xf numFmtId="0" fontId="1" fillId="35" borderId="68" xfId="0" applyFont="1" applyFill="1" applyBorder="1" applyAlignment="1">
      <alignment/>
    </xf>
    <xf numFmtId="0" fontId="1" fillId="0" borderId="90" xfId="0" applyFont="1" applyBorder="1" applyAlignment="1">
      <alignment/>
    </xf>
    <xf numFmtId="0" fontId="0" fillId="0" borderId="28" xfId="0" applyBorder="1" applyAlignment="1">
      <alignment/>
    </xf>
    <xf numFmtId="0" fontId="0" fillId="0" borderId="90" xfId="0" applyBorder="1" applyAlignment="1">
      <alignment/>
    </xf>
    <xf numFmtId="4" fontId="0" fillId="0" borderId="28" xfId="0" applyNumberFormat="1" applyBorder="1" applyAlignment="1">
      <alignment/>
    </xf>
    <xf numFmtId="0" fontId="10" fillId="0" borderId="90" xfId="0" applyFont="1" applyBorder="1" applyAlignment="1">
      <alignment/>
    </xf>
    <xf numFmtId="0" fontId="0" fillId="0" borderId="91" xfId="0" applyBorder="1" applyAlignment="1">
      <alignment/>
    </xf>
    <xf numFmtId="4" fontId="0" fillId="0" borderId="78" xfId="0" applyNumberFormat="1" applyBorder="1" applyAlignment="1">
      <alignment/>
    </xf>
    <xf numFmtId="0" fontId="0" fillId="0" borderId="92" xfId="0" applyBorder="1" applyAlignment="1">
      <alignment/>
    </xf>
    <xf numFmtId="4" fontId="0" fillId="0" borderId="14" xfId="0" applyNumberFormat="1" applyBorder="1" applyAlignment="1">
      <alignment/>
    </xf>
    <xf numFmtId="0" fontId="1" fillId="0" borderId="53" xfId="0" applyFont="1" applyBorder="1" applyAlignment="1">
      <alignment/>
    </xf>
    <xf numFmtId="0" fontId="10" fillId="0" borderId="53" xfId="0" applyFont="1" applyBorder="1" applyAlignment="1">
      <alignment/>
    </xf>
    <xf numFmtId="0" fontId="0" fillId="0" borderId="53" xfId="0" applyBorder="1" applyAlignment="1">
      <alignment/>
    </xf>
    <xf numFmtId="0" fontId="1" fillId="0" borderId="0" xfId="0" applyFont="1" applyAlignment="1">
      <alignment/>
    </xf>
    <xf numFmtId="3" fontId="0" fillId="33" borderId="30" xfId="0" applyNumberFormat="1" applyFill="1" applyBorder="1" applyAlignment="1" applyProtection="1">
      <alignment horizontal="right"/>
      <protection locked="0"/>
    </xf>
    <xf numFmtId="3" fontId="0" fillId="0" borderId="19" xfId="0" applyNumberFormat="1" applyFill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23" xfId="0" applyNumberForma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4" fontId="1" fillId="35" borderId="69" xfId="0" applyNumberFormat="1" applyFont="1" applyFill="1" applyBorder="1" applyAlignment="1">
      <alignment/>
    </xf>
    <xf numFmtId="0" fontId="0" fillId="34" borderId="77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4" fontId="0" fillId="34" borderId="50" xfId="0" applyNumberFormat="1" applyFont="1" applyFill="1" applyBorder="1" applyAlignment="1">
      <alignment/>
    </xf>
    <xf numFmtId="0" fontId="1" fillId="0" borderId="18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3" fontId="20" fillId="34" borderId="26" xfId="0" applyNumberFormat="1" applyFont="1" applyFill="1" applyBorder="1" applyAlignment="1">
      <alignment horizontal="center" vertical="center" wrapText="1"/>
    </xf>
    <xf numFmtId="3" fontId="1" fillId="35" borderId="35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" fontId="1" fillId="35" borderId="36" xfId="0" applyNumberFormat="1" applyFont="1" applyFill="1" applyBorder="1" applyAlignment="1">
      <alignment horizontal="right"/>
    </xf>
    <xf numFmtId="1" fontId="1" fillId="35" borderId="35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6" fillId="0" borderId="30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20" fillId="34" borderId="36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right"/>
    </xf>
    <xf numFmtId="1" fontId="0" fillId="0" borderId="83" xfId="0" applyNumberFormat="1" applyFont="1" applyFill="1" applyBorder="1" applyAlignment="1">
      <alignment horizontal="right"/>
    </xf>
    <xf numFmtId="1" fontId="6" fillId="0" borderId="39" xfId="0" applyNumberFormat="1" applyFont="1" applyFill="1" applyBorder="1" applyAlignment="1">
      <alignment horizontal="right"/>
    </xf>
    <xf numFmtId="1" fontId="0" fillId="0" borderId="39" xfId="0" applyNumberFormat="1" applyFont="1" applyFill="1" applyBorder="1" applyAlignment="1">
      <alignment horizontal="right"/>
    </xf>
    <xf numFmtId="1" fontId="0" fillId="0" borderId="52" xfId="0" applyNumberFormat="1" applyFont="1" applyFill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1" fillId="35" borderId="35" xfId="0" applyNumberFormat="1" applyFont="1" applyFill="1" applyBorder="1" applyAlignment="1">
      <alignment horizontal="right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50" xfId="0" applyBorder="1" applyAlignment="1">
      <alignment/>
    </xf>
    <xf numFmtId="0" fontId="0" fillId="0" borderId="75" xfId="0" applyBorder="1" applyAlignment="1">
      <alignment/>
    </xf>
    <xf numFmtId="0" fontId="0" fillId="0" borderId="80" xfId="0" applyBorder="1" applyAlignment="1">
      <alignment/>
    </xf>
    <xf numFmtId="0" fontId="0" fillId="0" borderId="52" xfId="0" applyBorder="1" applyAlignment="1">
      <alignment/>
    </xf>
    <xf numFmtId="0" fontId="0" fillId="0" borderId="74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16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93" xfId="0" applyNumberFormat="1" applyFont="1" applyBorder="1" applyAlignment="1">
      <alignment/>
    </xf>
    <xf numFmtId="4" fontId="1" fillId="0" borderId="68" xfId="0" applyNumberFormat="1" applyFont="1" applyBorder="1" applyAlignment="1">
      <alignment/>
    </xf>
    <xf numFmtId="4" fontId="1" fillId="0" borderId="69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67" xfId="0" applyNumberFormat="1" applyBorder="1" applyAlignment="1">
      <alignment horizontal="center"/>
    </xf>
    <xf numFmtId="4" fontId="0" fillId="0" borderId="49" xfId="0" applyNumberFormat="1" applyBorder="1" applyAlignment="1">
      <alignment/>
    </xf>
    <xf numFmtId="4" fontId="0" fillId="0" borderId="74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right"/>
    </xf>
    <xf numFmtId="0" fontId="17" fillId="34" borderId="79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wrapText="1"/>
    </xf>
    <xf numFmtId="0" fontId="0" fillId="0" borderId="71" xfId="0" applyNumberFormat="1" applyFont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1" fontId="0" fillId="0" borderId="23" xfId="0" applyNumberFormat="1" applyFont="1" applyBorder="1" applyAlignment="1">
      <alignment horizontal="right"/>
    </xf>
    <xf numFmtId="1" fontId="0" fillId="0" borderId="82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7" fillId="33" borderId="84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94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wrapText="1"/>
    </xf>
    <xf numFmtId="0" fontId="0" fillId="33" borderId="89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zoomScale="75" zoomScaleNormal="75" zoomScalePageLayoutView="0" workbookViewId="0" topLeftCell="A66">
      <selection activeCell="D98" sqref="D98"/>
    </sheetView>
  </sheetViews>
  <sheetFormatPr defaultColWidth="9.00390625" defaultRowHeight="12.75"/>
  <cols>
    <col min="1" max="1" width="36.75390625" style="3" customWidth="1"/>
    <col min="2" max="2" width="9.75390625" style="0" customWidth="1"/>
    <col min="4" max="4" width="10.125" style="0" customWidth="1"/>
    <col min="5" max="6" width="10.375" style="0" customWidth="1"/>
    <col min="7" max="7" width="10.00390625" style="0" bestFit="1" customWidth="1"/>
  </cols>
  <sheetData>
    <row r="1" spans="1:6" ht="26.25">
      <c r="A1" s="2"/>
      <c r="F1" s="36"/>
    </row>
    <row r="2" ht="4.5" customHeight="1">
      <c r="A2" s="2"/>
    </row>
    <row r="3" spans="1:6" ht="15.75">
      <c r="A3" s="172" t="s">
        <v>37</v>
      </c>
      <c r="F3" s="36" t="s">
        <v>59</v>
      </c>
    </row>
    <row r="4" ht="13.5" thickBot="1"/>
    <row r="5" spans="1:7" ht="27" thickBot="1">
      <c r="A5" s="415" t="s">
        <v>3</v>
      </c>
      <c r="B5" s="416" t="s">
        <v>0</v>
      </c>
      <c r="C5" s="416" t="s">
        <v>1</v>
      </c>
      <c r="D5" s="432" t="s">
        <v>270</v>
      </c>
      <c r="E5" s="432" t="s">
        <v>64</v>
      </c>
      <c r="F5" s="416" t="s">
        <v>271</v>
      </c>
      <c r="G5" s="417" t="s">
        <v>172</v>
      </c>
    </row>
    <row r="6" spans="1:7" ht="12.75">
      <c r="A6" s="5" t="s">
        <v>5</v>
      </c>
      <c r="B6" s="330">
        <v>0</v>
      </c>
      <c r="C6" s="330">
        <v>0</v>
      </c>
      <c r="D6" s="330">
        <v>0</v>
      </c>
      <c r="E6" s="342"/>
      <c r="F6" s="330">
        <v>4</v>
      </c>
      <c r="G6" s="343"/>
    </row>
    <row r="7" spans="1:7" ht="12.75">
      <c r="A7" s="5" t="s">
        <v>49</v>
      </c>
      <c r="B7" s="330">
        <v>950</v>
      </c>
      <c r="C7" s="330">
        <v>950</v>
      </c>
      <c r="D7" s="330">
        <v>860</v>
      </c>
      <c r="E7" s="342">
        <f aca="true" t="shared" si="0" ref="E7:E17">D7/C7*100</f>
        <v>90.52631578947368</v>
      </c>
      <c r="F7" s="330">
        <v>948</v>
      </c>
      <c r="G7" s="343">
        <f aca="true" t="shared" si="1" ref="G7:G28">D7/F7*100</f>
        <v>90.71729957805907</v>
      </c>
    </row>
    <row r="8" spans="1:7" ht="12.75">
      <c r="A8" s="5" t="s">
        <v>48</v>
      </c>
      <c r="B8" s="330">
        <v>6</v>
      </c>
      <c r="C8" s="330">
        <v>6</v>
      </c>
      <c r="D8" s="330">
        <v>4</v>
      </c>
      <c r="E8" s="342">
        <f t="shared" si="0"/>
        <v>66.66666666666666</v>
      </c>
      <c r="F8" s="330">
        <v>2</v>
      </c>
      <c r="G8" s="343">
        <f t="shared" si="1"/>
        <v>200</v>
      </c>
    </row>
    <row r="9" spans="1:7" ht="12.75">
      <c r="A9" s="5" t="s">
        <v>50</v>
      </c>
      <c r="B9" s="330">
        <v>350</v>
      </c>
      <c r="C9" s="330">
        <v>350</v>
      </c>
      <c r="D9" s="330">
        <v>389</v>
      </c>
      <c r="E9" s="342">
        <f t="shared" si="0"/>
        <v>111.14285714285714</v>
      </c>
      <c r="F9" s="330">
        <v>641</v>
      </c>
      <c r="G9" s="343">
        <f t="shared" si="1"/>
        <v>60.68642745709828</v>
      </c>
    </row>
    <row r="10" spans="1:7" ht="12.75">
      <c r="A10" s="5" t="s">
        <v>51</v>
      </c>
      <c r="B10" s="330">
        <v>4</v>
      </c>
      <c r="C10" s="330">
        <v>4</v>
      </c>
      <c r="D10" s="330">
        <v>5</v>
      </c>
      <c r="E10" s="342">
        <f t="shared" si="0"/>
        <v>125</v>
      </c>
      <c r="F10" s="330">
        <v>12</v>
      </c>
      <c r="G10" s="343">
        <f t="shared" si="1"/>
        <v>41.66666666666667</v>
      </c>
    </row>
    <row r="11" spans="1:7" ht="12.75">
      <c r="A11" s="5" t="s">
        <v>52</v>
      </c>
      <c r="B11" s="330">
        <v>1200</v>
      </c>
      <c r="C11" s="330">
        <v>1200</v>
      </c>
      <c r="D11" s="330">
        <v>1292</v>
      </c>
      <c r="E11" s="342">
        <f t="shared" si="0"/>
        <v>107.66666666666667</v>
      </c>
      <c r="F11" s="330">
        <v>971</v>
      </c>
      <c r="G11" s="343">
        <f t="shared" si="1"/>
        <v>133.05870236869205</v>
      </c>
    </row>
    <row r="12" spans="1:7" ht="12.75">
      <c r="A12" s="5" t="s">
        <v>53</v>
      </c>
      <c r="B12" s="330">
        <v>0</v>
      </c>
      <c r="C12" s="330">
        <v>0</v>
      </c>
      <c r="D12" s="330">
        <v>62</v>
      </c>
      <c r="E12" s="342"/>
      <c r="F12" s="330">
        <v>258</v>
      </c>
      <c r="G12" s="343">
        <f t="shared" si="1"/>
        <v>24.031007751937985</v>
      </c>
    </row>
    <row r="13" spans="1:7" ht="12.75">
      <c r="A13" s="6" t="s">
        <v>55</v>
      </c>
      <c r="B13" s="331">
        <v>0</v>
      </c>
      <c r="C13" s="331">
        <v>0</v>
      </c>
      <c r="D13" s="331">
        <v>0</v>
      </c>
      <c r="E13" s="342"/>
      <c r="F13" s="331">
        <v>775</v>
      </c>
      <c r="G13" s="343"/>
    </row>
    <row r="14" spans="1:7" ht="12.75">
      <c r="A14" s="6" t="s">
        <v>4</v>
      </c>
      <c r="B14" s="331">
        <v>2891</v>
      </c>
      <c r="C14" s="331">
        <v>2891</v>
      </c>
      <c r="D14" s="331">
        <v>2603</v>
      </c>
      <c r="E14" s="342">
        <f t="shared" si="0"/>
        <v>90.03804911795227</v>
      </c>
      <c r="F14" s="331">
        <v>2455</v>
      </c>
      <c r="G14" s="343">
        <f t="shared" si="1"/>
        <v>106.02851323828921</v>
      </c>
    </row>
    <row r="15" spans="1:7" ht="13.5" thickBot="1">
      <c r="A15" s="6" t="s">
        <v>38</v>
      </c>
      <c r="B15" s="331">
        <v>8500</v>
      </c>
      <c r="C15" s="331">
        <v>8500</v>
      </c>
      <c r="D15" s="331">
        <v>9371</v>
      </c>
      <c r="E15" s="342">
        <f t="shared" si="0"/>
        <v>110.24705882352941</v>
      </c>
      <c r="F15" s="331">
        <v>8663</v>
      </c>
      <c r="G15" s="343">
        <f t="shared" si="1"/>
        <v>108.17268844511139</v>
      </c>
    </row>
    <row r="16" spans="1:7" ht="13.5" thickBot="1">
      <c r="A16" s="25" t="s">
        <v>6</v>
      </c>
      <c r="B16" s="332">
        <f>SUM(B6:B15)</f>
        <v>13901</v>
      </c>
      <c r="C16" s="333">
        <f>SUM(C6:C15)</f>
        <v>13901</v>
      </c>
      <c r="D16" s="333">
        <f>SUM(D6:D15)</f>
        <v>14586</v>
      </c>
      <c r="E16" s="344">
        <f>D16/C16*100</f>
        <v>104.92770304294655</v>
      </c>
      <c r="F16" s="333">
        <f>SUM(F6:F15)</f>
        <v>14729</v>
      </c>
      <c r="G16" s="345">
        <f t="shared" si="1"/>
        <v>99.02912621359224</v>
      </c>
    </row>
    <row r="17" spans="1:7" ht="12.75">
      <c r="A17" s="4" t="s">
        <v>62</v>
      </c>
      <c r="B17" s="334">
        <v>0</v>
      </c>
      <c r="C17" s="334">
        <v>48</v>
      </c>
      <c r="D17" s="334">
        <v>48</v>
      </c>
      <c r="E17" s="342">
        <f t="shared" si="0"/>
        <v>100</v>
      </c>
      <c r="F17" s="334">
        <v>30</v>
      </c>
      <c r="G17" s="343">
        <f t="shared" si="1"/>
        <v>160</v>
      </c>
    </row>
    <row r="18" spans="1:7" ht="12.75">
      <c r="A18" s="5" t="s">
        <v>7</v>
      </c>
      <c r="B18" s="330">
        <v>0</v>
      </c>
      <c r="C18" s="330">
        <v>0</v>
      </c>
      <c r="D18" s="330">
        <v>0</v>
      </c>
      <c r="E18" s="342"/>
      <c r="F18" s="330">
        <v>55</v>
      </c>
      <c r="G18" s="343"/>
    </row>
    <row r="19" spans="1:7" ht="12.75">
      <c r="A19" s="5" t="s">
        <v>8</v>
      </c>
      <c r="B19" s="330">
        <v>5779</v>
      </c>
      <c r="C19" s="330">
        <v>5779</v>
      </c>
      <c r="D19" s="330">
        <v>5880</v>
      </c>
      <c r="E19" s="342">
        <f>D19/C19*100</f>
        <v>101.74770721578128</v>
      </c>
      <c r="F19" s="330">
        <v>13097</v>
      </c>
      <c r="G19" s="343">
        <f t="shared" si="1"/>
        <v>44.89577765900588</v>
      </c>
    </row>
    <row r="20" spans="1:7" ht="12.75">
      <c r="A20" s="5" t="s">
        <v>34</v>
      </c>
      <c r="B20" s="330">
        <v>169</v>
      </c>
      <c r="C20" s="330">
        <v>169</v>
      </c>
      <c r="D20" s="330">
        <v>2236</v>
      </c>
      <c r="E20" s="346">
        <f>D20/C20*100</f>
        <v>1323.076923076923</v>
      </c>
      <c r="F20" s="330">
        <v>791</v>
      </c>
      <c r="G20" s="343">
        <f t="shared" si="1"/>
        <v>282.68015170670037</v>
      </c>
    </row>
    <row r="21" spans="1:7" ht="12.75">
      <c r="A21" s="5" t="s">
        <v>140</v>
      </c>
      <c r="B21" s="330">
        <v>0</v>
      </c>
      <c r="C21" s="330">
        <v>1200</v>
      </c>
      <c r="D21" s="330">
        <v>1205</v>
      </c>
      <c r="E21" s="346">
        <f>D21/C21*100</f>
        <v>100.41666666666667</v>
      </c>
      <c r="F21" s="330">
        <v>765</v>
      </c>
      <c r="G21" s="343">
        <f t="shared" si="1"/>
        <v>157.51633986928104</v>
      </c>
    </row>
    <row r="22" spans="1:7" ht="12.75">
      <c r="A22" s="5" t="s">
        <v>158</v>
      </c>
      <c r="B22" s="330">
        <v>0</v>
      </c>
      <c r="C22" s="330">
        <v>0</v>
      </c>
      <c r="D22" s="330">
        <v>99</v>
      </c>
      <c r="E22" s="346"/>
      <c r="F22" s="330">
        <v>46</v>
      </c>
      <c r="G22" s="343">
        <f t="shared" si="1"/>
        <v>215.2173913043478</v>
      </c>
    </row>
    <row r="23" spans="1:7" ht="12.75">
      <c r="A23" s="5" t="s">
        <v>9</v>
      </c>
      <c r="B23" s="330">
        <v>32</v>
      </c>
      <c r="C23" s="330">
        <v>365</v>
      </c>
      <c r="D23" s="330">
        <v>693</v>
      </c>
      <c r="E23" s="346">
        <f>D23/C23*100</f>
        <v>189.86301369863014</v>
      </c>
      <c r="F23" s="330">
        <v>5770</v>
      </c>
      <c r="G23" s="347">
        <f t="shared" si="1"/>
        <v>12.010398613518197</v>
      </c>
    </row>
    <row r="24" spans="1:7" ht="12.75">
      <c r="A24" s="5" t="s">
        <v>56</v>
      </c>
      <c r="B24" s="330">
        <v>0</v>
      </c>
      <c r="C24" s="330">
        <v>0</v>
      </c>
      <c r="D24" s="330">
        <v>0</v>
      </c>
      <c r="E24" s="348"/>
      <c r="F24" s="330">
        <v>134</v>
      </c>
      <c r="G24" s="347"/>
    </row>
    <row r="25" spans="1:7" ht="13.5" thickBot="1">
      <c r="A25" s="34" t="s">
        <v>57</v>
      </c>
      <c r="B25" s="330">
        <v>0</v>
      </c>
      <c r="C25" s="330">
        <v>31</v>
      </c>
      <c r="D25" s="330">
        <v>31</v>
      </c>
      <c r="E25" s="346">
        <f>D25/C25*100</f>
        <v>100</v>
      </c>
      <c r="F25" s="330">
        <v>-45</v>
      </c>
      <c r="G25" s="349"/>
    </row>
    <row r="26" spans="1:7" ht="13.5" thickBot="1">
      <c r="A26" s="38" t="s">
        <v>10</v>
      </c>
      <c r="B26" s="335">
        <f>SUM(B17:B25)</f>
        <v>5980</v>
      </c>
      <c r="C26" s="335">
        <f>SUM(C17:C25)</f>
        <v>7592</v>
      </c>
      <c r="D26" s="335">
        <f>SUM(D17:D25)</f>
        <v>10192</v>
      </c>
      <c r="E26" s="350">
        <f aca="true" t="shared" si="2" ref="E26:E34">D26/C26*100</f>
        <v>134.24657534246575</v>
      </c>
      <c r="F26" s="335">
        <f>SUM(F17:F25)</f>
        <v>20643</v>
      </c>
      <c r="G26" s="351">
        <f t="shared" si="1"/>
        <v>49.37266870125466</v>
      </c>
    </row>
    <row r="27" spans="1:7" ht="13.5" thickBot="1">
      <c r="A27" s="418" t="s">
        <v>11</v>
      </c>
      <c r="B27" s="433">
        <f>B16+B26</f>
        <v>19881</v>
      </c>
      <c r="C27" s="433">
        <f>C16+C26</f>
        <v>21493</v>
      </c>
      <c r="D27" s="433">
        <f>D16+D26</f>
        <v>24778</v>
      </c>
      <c r="E27" s="434">
        <f t="shared" si="2"/>
        <v>115.28404596845485</v>
      </c>
      <c r="F27" s="433">
        <f>F16+F26</f>
        <v>35372</v>
      </c>
      <c r="G27" s="435">
        <f t="shared" si="1"/>
        <v>70.04975686984055</v>
      </c>
    </row>
    <row r="28" spans="1:7" ht="13.5" thickBot="1">
      <c r="A28" s="436" t="s">
        <v>146</v>
      </c>
      <c r="B28" s="437">
        <v>0</v>
      </c>
      <c r="C28" s="437">
        <v>2836</v>
      </c>
      <c r="D28" s="437">
        <v>2836</v>
      </c>
      <c r="E28" s="434">
        <f t="shared" si="2"/>
        <v>100</v>
      </c>
      <c r="F28" s="433">
        <v>3136</v>
      </c>
      <c r="G28" s="435">
        <f t="shared" si="1"/>
        <v>90.43367346938776</v>
      </c>
    </row>
    <row r="29" spans="1:7" ht="12.75">
      <c r="A29" s="42" t="s">
        <v>67</v>
      </c>
      <c r="B29" s="336">
        <v>16120</v>
      </c>
      <c r="C29" s="336">
        <v>16120</v>
      </c>
      <c r="D29" s="336">
        <v>16120</v>
      </c>
      <c r="E29" s="342">
        <f t="shared" si="2"/>
        <v>100</v>
      </c>
      <c r="F29" s="336">
        <v>19039</v>
      </c>
      <c r="G29" s="352">
        <f aca="true" t="shared" si="3" ref="G29:G36">D29/F29*100</f>
        <v>84.66831241136614</v>
      </c>
    </row>
    <row r="30" spans="1:7" ht="12.75">
      <c r="A30" s="42" t="s">
        <v>71</v>
      </c>
      <c r="B30" s="336">
        <v>0</v>
      </c>
      <c r="C30" s="336">
        <v>1159</v>
      </c>
      <c r="D30" s="336">
        <v>1159</v>
      </c>
      <c r="E30" s="342">
        <f t="shared" si="2"/>
        <v>100</v>
      </c>
      <c r="F30" s="336">
        <v>822</v>
      </c>
      <c r="G30" s="352">
        <f t="shared" si="3"/>
        <v>140.99756690997566</v>
      </c>
    </row>
    <row r="31" spans="1:7" ht="12.75">
      <c r="A31" s="42" t="s">
        <v>68</v>
      </c>
      <c r="B31" s="336">
        <v>0</v>
      </c>
      <c r="C31" s="336">
        <v>1824</v>
      </c>
      <c r="D31" s="336">
        <v>1824</v>
      </c>
      <c r="E31" s="342">
        <f t="shared" si="2"/>
        <v>100</v>
      </c>
      <c r="F31" s="336">
        <v>400</v>
      </c>
      <c r="G31" s="352">
        <f t="shared" si="3"/>
        <v>455.99999999999994</v>
      </c>
    </row>
    <row r="32" spans="1:7" ht="12.75">
      <c r="A32" s="42" t="s">
        <v>276</v>
      </c>
      <c r="B32" s="336"/>
      <c r="C32" s="336"/>
      <c r="D32" s="467">
        <v>0</v>
      </c>
      <c r="E32" s="342"/>
      <c r="F32" s="467">
        <v>350</v>
      </c>
      <c r="G32" s="352"/>
    </row>
    <row r="33" spans="1:7" ht="12.75">
      <c r="A33" s="10" t="s">
        <v>69</v>
      </c>
      <c r="B33" s="337">
        <v>59935</v>
      </c>
      <c r="C33" s="337">
        <v>112886</v>
      </c>
      <c r="D33" s="338">
        <v>112886</v>
      </c>
      <c r="E33" s="342">
        <f t="shared" si="2"/>
        <v>100</v>
      </c>
      <c r="F33" s="338">
        <v>85251</v>
      </c>
      <c r="G33" s="353">
        <f t="shared" si="3"/>
        <v>132.41604204056256</v>
      </c>
    </row>
    <row r="34" spans="1:7" ht="12.75">
      <c r="A34" s="33" t="s">
        <v>72</v>
      </c>
      <c r="B34" s="338">
        <v>500</v>
      </c>
      <c r="C34" s="339">
        <v>500</v>
      </c>
      <c r="D34" s="338">
        <v>500</v>
      </c>
      <c r="E34" s="342">
        <f t="shared" si="2"/>
        <v>100</v>
      </c>
      <c r="F34" s="338">
        <v>500</v>
      </c>
      <c r="G34" s="353">
        <f t="shared" si="3"/>
        <v>100</v>
      </c>
    </row>
    <row r="35" spans="1:7" ht="13.5" thickBot="1">
      <c r="A35" s="33" t="s">
        <v>174</v>
      </c>
      <c r="B35" s="338">
        <v>-5000</v>
      </c>
      <c r="C35" s="339">
        <v>0</v>
      </c>
      <c r="D35" s="338">
        <v>0</v>
      </c>
      <c r="E35" s="342"/>
      <c r="F35" s="338">
        <v>-5000</v>
      </c>
      <c r="G35" s="353"/>
    </row>
    <row r="36" spans="1:7" ht="13.5" thickBot="1">
      <c r="A36" s="438" t="s">
        <v>147</v>
      </c>
      <c r="B36" s="439">
        <f>SUM(B29:B35)</f>
        <v>71555</v>
      </c>
      <c r="C36" s="439">
        <f>SUM(C29:C35)</f>
        <v>132489</v>
      </c>
      <c r="D36" s="440">
        <f>SUM(D29:D35)</f>
        <v>132489</v>
      </c>
      <c r="E36" s="441">
        <f>D36/C36*100</f>
        <v>100</v>
      </c>
      <c r="F36" s="440">
        <f>SUM(F29:F35)</f>
        <v>101362</v>
      </c>
      <c r="G36" s="442">
        <f t="shared" si="3"/>
        <v>130.70874686766243</v>
      </c>
    </row>
    <row r="37" spans="1:7" ht="13.5" thickBot="1">
      <c r="A37" s="245"/>
      <c r="B37" s="340"/>
      <c r="C37" s="340"/>
      <c r="D37" s="341"/>
      <c r="E37" s="354"/>
      <c r="F37" s="341"/>
      <c r="G37" s="355"/>
    </row>
    <row r="38" spans="1:7" ht="13.5" thickBot="1">
      <c r="A38" s="436" t="s">
        <v>133</v>
      </c>
      <c r="B38" s="433">
        <v>35600</v>
      </c>
      <c r="C38" s="443">
        <v>38994</v>
      </c>
      <c r="D38" s="433">
        <v>68994</v>
      </c>
      <c r="E38" s="434">
        <f>D38/C38*100</f>
        <v>176.93491306354824</v>
      </c>
      <c r="F38" s="437">
        <v>193975</v>
      </c>
      <c r="G38" s="435">
        <f>D38/F38*100</f>
        <v>35.568501095502</v>
      </c>
    </row>
    <row r="39" spans="1:7" ht="13.5" thickBot="1">
      <c r="A39" s="430" t="s">
        <v>144</v>
      </c>
      <c r="B39" s="444">
        <f>SUM(B27+B28+B36+B38)</f>
        <v>127036</v>
      </c>
      <c r="C39" s="444">
        <f>SUM(C27+C28+C36+C38)</f>
        <v>195812</v>
      </c>
      <c r="D39" s="444">
        <f>SUM(D27+D28+D36+D38)</f>
        <v>229097</v>
      </c>
      <c r="E39" s="445">
        <f>D39/C39*100</f>
        <v>116.99844749045003</v>
      </c>
      <c r="F39" s="444">
        <f>SUM(F27+F28+F36+F38)</f>
        <v>333845</v>
      </c>
      <c r="G39" s="446">
        <f>D39/F39*100</f>
        <v>68.62376252452485</v>
      </c>
    </row>
    <row r="40" spans="1:7" ht="16.5" customHeight="1">
      <c r="A40" s="11"/>
      <c r="B40" s="12"/>
      <c r="C40" s="12"/>
      <c r="D40" s="12"/>
      <c r="E40" s="12"/>
      <c r="F40" s="12"/>
      <c r="G40" s="12"/>
    </row>
    <row r="41" spans="1:7" ht="12.75">
      <c r="A41" s="11" t="s">
        <v>272</v>
      </c>
      <c r="B41" s="12"/>
      <c r="C41" s="12"/>
      <c r="D41" s="12"/>
      <c r="E41" s="12"/>
      <c r="F41" s="12"/>
      <c r="G41" s="12"/>
    </row>
    <row r="42" spans="1:7" ht="12.75">
      <c r="A42" s="11"/>
      <c r="B42" s="12"/>
      <c r="C42" s="12"/>
      <c r="D42" s="12"/>
      <c r="E42" s="12"/>
      <c r="F42" s="12"/>
      <c r="G42" s="12"/>
    </row>
    <row r="43" spans="1:7" ht="12.75">
      <c r="A43" s="11" t="s">
        <v>65</v>
      </c>
      <c r="B43" s="12"/>
      <c r="C43" s="12"/>
      <c r="D43" s="12"/>
      <c r="E43" s="12"/>
      <c r="F43" s="12"/>
      <c r="G43" s="12"/>
    </row>
    <row r="44" spans="1:7" ht="12.75">
      <c r="A44" s="11" t="s">
        <v>40</v>
      </c>
      <c r="B44" s="12" t="s">
        <v>39</v>
      </c>
      <c r="C44" s="12"/>
      <c r="D44" s="12"/>
      <c r="E44" s="12"/>
      <c r="F44" s="12"/>
      <c r="G44" s="12"/>
    </row>
    <row r="45" spans="1:7" ht="12.75">
      <c r="A45" s="11" t="s">
        <v>70</v>
      </c>
      <c r="B45" s="12"/>
      <c r="C45" s="12"/>
      <c r="D45" s="12"/>
      <c r="E45" s="12"/>
      <c r="F45" s="12"/>
      <c r="G45" s="12"/>
    </row>
    <row r="46" spans="1:7" ht="12.75">
      <c r="A46" s="11"/>
      <c r="B46" s="12"/>
      <c r="C46" s="12"/>
      <c r="D46" s="12"/>
      <c r="E46" s="12"/>
      <c r="F46" s="12"/>
      <c r="G46" s="12"/>
    </row>
    <row r="47" spans="1:7" ht="12.75">
      <c r="A47" s="43"/>
      <c r="B47" s="12"/>
      <c r="C47" s="12"/>
      <c r="D47" s="12"/>
      <c r="E47" s="12"/>
      <c r="F47" s="12"/>
      <c r="G47" s="12"/>
    </row>
    <row r="48" spans="1:7" ht="26.25">
      <c r="A48" s="13"/>
      <c r="B48" s="12"/>
      <c r="C48" s="12"/>
      <c r="D48" s="12"/>
      <c r="E48" s="12"/>
      <c r="F48" s="12"/>
      <c r="G48" s="12"/>
    </row>
    <row r="49" spans="1:7" ht="26.25">
      <c r="A49" s="13"/>
      <c r="B49" s="12"/>
      <c r="C49" s="12"/>
      <c r="D49" s="12"/>
      <c r="E49" s="12"/>
      <c r="F49" s="12"/>
      <c r="G49" s="12"/>
    </row>
    <row r="50" spans="1:7" ht="26.25">
      <c r="A50" s="13"/>
      <c r="B50" s="12"/>
      <c r="C50" s="12"/>
      <c r="D50" s="12"/>
      <c r="E50" s="12"/>
      <c r="F50" s="12"/>
      <c r="G50" s="12"/>
    </row>
    <row r="51" spans="1:7" ht="26.25">
      <c r="A51" s="13"/>
      <c r="B51" s="12"/>
      <c r="C51" s="12"/>
      <c r="D51" s="12"/>
      <c r="E51" s="12"/>
      <c r="F51" s="12"/>
      <c r="G51" s="12"/>
    </row>
    <row r="52" spans="1:7" ht="26.25">
      <c r="A52" s="13"/>
      <c r="B52" s="12"/>
      <c r="C52" s="12"/>
      <c r="D52" s="12"/>
      <c r="E52" s="12"/>
      <c r="F52" s="12"/>
      <c r="G52" s="12"/>
    </row>
    <row r="53" spans="1:7" ht="26.25">
      <c r="A53" s="13"/>
      <c r="B53" s="12"/>
      <c r="C53" s="12"/>
      <c r="D53" s="12"/>
      <c r="E53" s="12"/>
      <c r="F53" s="12"/>
      <c r="G53" s="12"/>
    </row>
    <row r="54" spans="1:7" ht="26.25">
      <c r="A54" s="13"/>
      <c r="B54" s="12"/>
      <c r="C54" s="12"/>
      <c r="D54" s="12"/>
      <c r="E54" s="12"/>
      <c r="F54" s="12"/>
      <c r="G54" s="12"/>
    </row>
    <row r="55" spans="1:7" ht="12.75">
      <c r="A55" s="11"/>
      <c r="B55" s="12"/>
      <c r="C55" s="12"/>
      <c r="D55" s="12"/>
      <c r="E55" s="12"/>
      <c r="F55" s="12"/>
      <c r="G55" s="12"/>
    </row>
    <row r="56" spans="1:7" ht="15.75">
      <c r="A56" s="215" t="s">
        <v>37</v>
      </c>
      <c r="B56" s="12"/>
      <c r="C56" s="12"/>
      <c r="D56" s="12"/>
      <c r="E56" s="12"/>
      <c r="F56" s="37" t="s">
        <v>60</v>
      </c>
      <c r="G56" s="12"/>
    </row>
    <row r="57" spans="1:7" ht="13.5" thickBot="1">
      <c r="A57" s="11"/>
      <c r="B57" s="12"/>
      <c r="C57" s="12"/>
      <c r="D57" s="12"/>
      <c r="E57" s="12"/>
      <c r="F57" s="12"/>
      <c r="G57" s="12"/>
    </row>
    <row r="58" spans="1:7" ht="27" thickBot="1">
      <c r="A58" s="415" t="s">
        <v>2</v>
      </c>
      <c r="B58" s="416" t="s">
        <v>0</v>
      </c>
      <c r="C58" s="416" t="s">
        <v>1</v>
      </c>
      <c r="D58" s="416" t="s">
        <v>270</v>
      </c>
      <c r="E58" s="416" t="s">
        <v>63</v>
      </c>
      <c r="F58" s="416" t="s">
        <v>271</v>
      </c>
      <c r="G58" s="417" t="s">
        <v>172</v>
      </c>
    </row>
    <row r="59" spans="1:7" ht="12.75">
      <c r="A59" s="14"/>
      <c r="B59" s="15"/>
      <c r="C59" s="15"/>
      <c r="D59" s="15"/>
      <c r="E59" s="16"/>
      <c r="F59" s="15"/>
      <c r="G59" s="17"/>
    </row>
    <row r="60" spans="1:7" ht="12.75">
      <c r="A60" s="27" t="s">
        <v>33</v>
      </c>
      <c r="B60" s="298">
        <v>1146</v>
      </c>
      <c r="C60" s="298">
        <v>1346</v>
      </c>
      <c r="D60" s="298">
        <v>882</v>
      </c>
      <c r="E60" s="314">
        <f>D60/C60*100</f>
        <v>65.52748885586924</v>
      </c>
      <c r="F60" s="298">
        <v>2733</v>
      </c>
      <c r="G60" s="321">
        <f aca="true" t="shared" si="4" ref="G60:G66">D60/F60*100</f>
        <v>32.27222832052689</v>
      </c>
    </row>
    <row r="61" spans="1:7" ht="12.75">
      <c r="A61" s="18" t="s">
        <v>28</v>
      </c>
      <c r="B61" s="299">
        <v>14136</v>
      </c>
      <c r="C61" s="299">
        <v>16325</v>
      </c>
      <c r="D61" s="299">
        <v>15076</v>
      </c>
      <c r="E61" s="314">
        <f>D61/C61*100</f>
        <v>92.34915773353752</v>
      </c>
      <c r="F61" s="299">
        <v>13532</v>
      </c>
      <c r="G61" s="321">
        <f t="shared" si="4"/>
        <v>111.40999113213124</v>
      </c>
    </row>
    <row r="62" spans="1:7" ht="12.75">
      <c r="A62" s="18" t="s">
        <v>23</v>
      </c>
      <c r="B62" s="299">
        <v>8203</v>
      </c>
      <c r="C62" s="299">
        <v>9643</v>
      </c>
      <c r="D62" s="299">
        <v>5529</v>
      </c>
      <c r="E62" s="314">
        <f aca="true" t="shared" si="5" ref="E62:E69">D62/C62*100</f>
        <v>57.33692834180234</v>
      </c>
      <c r="F62" s="299">
        <v>5072</v>
      </c>
      <c r="G62" s="321">
        <f t="shared" si="4"/>
        <v>109.0102523659306</v>
      </c>
    </row>
    <row r="63" spans="1:7" ht="12.75">
      <c r="A63" s="18" t="s">
        <v>24</v>
      </c>
      <c r="B63" s="299">
        <v>35336</v>
      </c>
      <c r="C63" s="299">
        <v>50223</v>
      </c>
      <c r="D63" s="299">
        <v>47346</v>
      </c>
      <c r="E63" s="314">
        <f t="shared" si="5"/>
        <v>94.27154889194193</v>
      </c>
      <c r="F63" s="299">
        <v>39975</v>
      </c>
      <c r="G63" s="321">
        <f t="shared" si="4"/>
        <v>118.4390243902439</v>
      </c>
    </row>
    <row r="64" spans="1:7" ht="12.75">
      <c r="A64" s="18" t="s">
        <v>132</v>
      </c>
      <c r="B64" s="299">
        <v>10443</v>
      </c>
      <c r="C64" s="299">
        <v>12372</v>
      </c>
      <c r="D64" s="299">
        <v>11763</v>
      </c>
      <c r="E64" s="314">
        <f t="shared" si="5"/>
        <v>95.0775945683802</v>
      </c>
      <c r="F64" s="299">
        <v>10904</v>
      </c>
      <c r="G64" s="321">
        <f t="shared" si="4"/>
        <v>107.87784299339691</v>
      </c>
    </row>
    <row r="65" spans="1:7" ht="12.75">
      <c r="A65" s="18" t="s">
        <v>131</v>
      </c>
      <c r="B65" s="299">
        <v>10772</v>
      </c>
      <c r="C65" s="299">
        <v>14147</v>
      </c>
      <c r="D65" s="299">
        <v>11801</v>
      </c>
      <c r="E65" s="314">
        <f t="shared" si="5"/>
        <v>83.41697886477698</v>
      </c>
      <c r="F65" s="299">
        <v>8470</v>
      </c>
      <c r="G65" s="321">
        <f t="shared" si="4"/>
        <v>139.32703659976386</v>
      </c>
    </row>
    <row r="66" spans="1:7" ht="12.75">
      <c r="A66" s="18" t="s">
        <v>29</v>
      </c>
      <c r="B66" s="299">
        <v>2174</v>
      </c>
      <c r="C66" s="299">
        <v>2487</v>
      </c>
      <c r="D66" s="299">
        <v>2395</v>
      </c>
      <c r="E66" s="314">
        <f t="shared" si="5"/>
        <v>96.30076397265782</v>
      </c>
      <c r="F66" s="299">
        <v>1834</v>
      </c>
      <c r="G66" s="321">
        <f t="shared" si="4"/>
        <v>130.5888767720829</v>
      </c>
    </row>
    <row r="67" spans="1:7" ht="12.75">
      <c r="A67" s="18" t="s">
        <v>30</v>
      </c>
      <c r="B67" s="299">
        <v>684</v>
      </c>
      <c r="C67" s="299">
        <v>1692</v>
      </c>
      <c r="D67" s="299">
        <v>1468</v>
      </c>
      <c r="E67" s="314">
        <f t="shared" si="5"/>
        <v>86.7612293144208</v>
      </c>
      <c r="F67" s="299">
        <v>285</v>
      </c>
      <c r="G67" s="321">
        <f>D67/F67*100</f>
        <v>515.0877192982456</v>
      </c>
    </row>
    <row r="68" spans="1:7" ht="12.75">
      <c r="A68" s="18" t="s">
        <v>31</v>
      </c>
      <c r="B68" s="299">
        <v>61770</v>
      </c>
      <c r="C68" s="299">
        <v>66301</v>
      </c>
      <c r="D68" s="299">
        <v>60861</v>
      </c>
      <c r="E68" s="314">
        <f t="shared" si="5"/>
        <v>91.79499555059502</v>
      </c>
      <c r="F68" s="299">
        <v>57782</v>
      </c>
      <c r="G68" s="321">
        <f>D68/F68*100</f>
        <v>105.32864906026099</v>
      </c>
    </row>
    <row r="69" spans="1:7" ht="12.75">
      <c r="A69" s="18" t="s">
        <v>32</v>
      </c>
      <c r="B69" s="299">
        <v>3430</v>
      </c>
      <c r="C69" s="299">
        <v>46355</v>
      </c>
      <c r="D69" s="299">
        <v>1304</v>
      </c>
      <c r="E69" s="314">
        <f t="shared" si="5"/>
        <v>2.813073023406321</v>
      </c>
      <c r="F69" s="299">
        <v>995</v>
      </c>
      <c r="G69" s="322">
        <f>D69/F69*100</f>
        <v>131.05527638190955</v>
      </c>
    </row>
    <row r="70" spans="1:7" ht="13.5" thickBot="1">
      <c r="A70" s="19"/>
      <c r="B70" s="297"/>
      <c r="C70" s="297"/>
      <c r="D70" s="307"/>
      <c r="E70" s="315"/>
      <c r="F70" s="307"/>
      <c r="G70" s="323"/>
    </row>
    <row r="71" spans="1:7" ht="13.5" thickBot="1">
      <c r="A71" s="418" t="s">
        <v>41</v>
      </c>
      <c r="B71" s="419">
        <f>SUM(B59:B70)</f>
        <v>148094</v>
      </c>
      <c r="C71" s="420">
        <f>SUM(C59:C70)</f>
        <v>220891</v>
      </c>
      <c r="D71" s="419">
        <f>SUM(D59:D70)</f>
        <v>158425</v>
      </c>
      <c r="E71" s="421">
        <f>D71/C71*100</f>
        <v>71.72089401560045</v>
      </c>
      <c r="F71" s="420">
        <f>SUM(F59:F70)</f>
        <v>141582</v>
      </c>
      <c r="G71" s="422">
        <f>D71/F71*100</f>
        <v>111.8962862510771</v>
      </c>
    </row>
    <row r="72" spans="1:7" ht="12.75">
      <c r="A72" s="26"/>
      <c r="B72" s="300"/>
      <c r="C72" s="298"/>
      <c r="D72" s="298"/>
      <c r="E72" s="316"/>
      <c r="F72" s="298"/>
      <c r="G72" s="324"/>
    </row>
    <row r="73" spans="1:7" ht="12.75">
      <c r="A73" s="18" t="s">
        <v>33</v>
      </c>
      <c r="B73" s="299">
        <v>42500</v>
      </c>
      <c r="C73" s="299">
        <v>109624</v>
      </c>
      <c r="D73" s="299">
        <v>61980</v>
      </c>
      <c r="E73" s="314">
        <f aca="true" t="shared" si="6" ref="E73:E79">D73/C73*100</f>
        <v>56.53871415018609</v>
      </c>
      <c r="F73" s="299">
        <v>14490</v>
      </c>
      <c r="G73" s="322">
        <f>D73/F73*100</f>
        <v>427.74327122153204</v>
      </c>
    </row>
    <row r="74" spans="1:7" ht="12.75">
      <c r="A74" s="18" t="s">
        <v>28</v>
      </c>
      <c r="B74" s="299">
        <v>10896</v>
      </c>
      <c r="C74" s="299">
        <v>12437</v>
      </c>
      <c r="D74" s="299">
        <v>3070</v>
      </c>
      <c r="E74" s="314">
        <f t="shared" si="6"/>
        <v>24.68440942349441</v>
      </c>
      <c r="F74" s="299">
        <v>4769</v>
      </c>
      <c r="G74" s="322">
        <f>D74/F74*100</f>
        <v>64.37408261690082</v>
      </c>
    </row>
    <row r="75" spans="1:7" ht="12.75">
      <c r="A75" s="18" t="s">
        <v>66</v>
      </c>
      <c r="B75" s="299">
        <v>12042</v>
      </c>
      <c r="C75" s="299">
        <v>9579</v>
      </c>
      <c r="D75" s="299">
        <v>2694</v>
      </c>
      <c r="E75" s="314">
        <f t="shared" si="6"/>
        <v>28.12402129658628</v>
      </c>
      <c r="F75" s="299">
        <v>8119</v>
      </c>
      <c r="G75" s="322">
        <f>D75/F75*100</f>
        <v>33.18142628402513</v>
      </c>
    </row>
    <row r="76" spans="1:7" ht="12.75">
      <c r="A76" s="18" t="s">
        <v>25</v>
      </c>
      <c r="B76" s="299">
        <v>47922</v>
      </c>
      <c r="C76" s="299">
        <v>57744</v>
      </c>
      <c r="D76" s="299">
        <v>34770</v>
      </c>
      <c r="E76" s="314">
        <f t="shared" si="6"/>
        <v>60.21404821280133</v>
      </c>
      <c r="F76" s="299">
        <v>52379</v>
      </c>
      <c r="G76" s="322">
        <f>D76/F76*100</f>
        <v>66.38156513106398</v>
      </c>
    </row>
    <row r="77" spans="1:7" ht="12.75">
      <c r="A77" s="18" t="s">
        <v>132</v>
      </c>
      <c r="B77" s="299">
        <v>350</v>
      </c>
      <c r="C77" s="299">
        <v>483</v>
      </c>
      <c r="D77" s="299">
        <v>319</v>
      </c>
      <c r="E77" s="314">
        <f t="shared" si="6"/>
        <v>66.0455486542443</v>
      </c>
      <c r="F77" s="299">
        <v>0</v>
      </c>
      <c r="G77" s="322"/>
    </row>
    <row r="78" spans="1:7" ht="12.75">
      <c r="A78" s="18" t="s">
        <v>131</v>
      </c>
      <c r="B78" s="299">
        <v>25067</v>
      </c>
      <c r="C78" s="299">
        <v>10860</v>
      </c>
      <c r="D78" s="299">
        <v>6755</v>
      </c>
      <c r="E78" s="314">
        <f t="shared" si="6"/>
        <v>62.20073664825046</v>
      </c>
      <c r="F78" s="299">
        <v>4472</v>
      </c>
      <c r="G78" s="322">
        <f>D78/F78*100</f>
        <v>151.0509838998211</v>
      </c>
    </row>
    <row r="79" spans="1:7" ht="12.75">
      <c r="A79" s="18" t="s">
        <v>29</v>
      </c>
      <c r="B79" s="299">
        <v>6500</v>
      </c>
      <c r="C79" s="299">
        <v>6543</v>
      </c>
      <c r="D79" s="299">
        <v>1156</v>
      </c>
      <c r="E79" s="314">
        <f t="shared" si="6"/>
        <v>17.667736512303225</v>
      </c>
      <c r="F79" s="299">
        <v>1351</v>
      </c>
      <c r="G79" s="322">
        <f>D79/F79*100</f>
        <v>85.56624722427831</v>
      </c>
    </row>
    <row r="80" spans="1:7" ht="12.75">
      <c r="A80" s="18" t="s">
        <v>30</v>
      </c>
      <c r="B80" s="299">
        <v>520</v>
      </c>
      <c r="C80" s="299">
        <v>967</v>
      </c>
      <c r="D80" s="299">
        <v>952</v>
      </c>
      <c r="E80" s="314">
        <f>D80/C80*100</f>
        <v>98.4488107549121</v>
      </c>
      <c r="F80" s="299">
        <v>414</v>
      </c>
      <c r="G80" s="322">
        <f>D80/F80*100</f>
        <v>229.95169082125605</v>
      </c>
    </row>
    <row r="81" spans="1:7" ht="12.75">
      <c r="A81" s="18" t="s">
        <v>31</v>
      </c>
      <c r="B81" s="299">
        <v>7150</v>
      </c>
      <c r="C81" s="299">
        <v>6873</v>
      </c>
      <c r="D81" s="299">
        <v>627</v>
      </c>
      <c r="E81" s="314">
        <f>D81/C81*100</f>
        <v>9.122653862941947</v>
      </c>
      <c r="F81" s="299">
        <v>1751</v>
      </c>
      <c r="G81" s="322">
        <f>D81/F81*100</f>
        <v>35.80810965162764</v>
      </c>
    </row>
    <row r="82" spans="1:7" ht="13.5" thickBot="1">
      <c r="A82" s="20" t="s">
        <v>32</v>
      </c>
      <c r="B82" s="301">
        <v>0</v>
      </c>
      <c r="C82" s="301">
        <v>0</v>
      </c>
      <c r="D82" s="308">
        <v>0</v>
      </c>
      <c r="E82" s="314"/>
      <c r="F82" s="308">
        <v>0</v>
      </c>
      <c r="G82" s="322"/>
    </row>
    <row r="83" spans="1:7" ht="13.5" thickBot="1">
      <c r="A83" s="418" t="s">
        <v>42</v>
      </c>
      <c r="B83" s="423">
        <f>SUM(B72:B82)</f>
        <v>152947</v>
      </c>
      <c r="C83" s="423">
        <f>SUM(C72:C82)</f>
        <v>215110</v>
      </c>
      <c r="D83" s="424">
        <f>SUM(D72:D82)</f>
        <v>112323</v>
      </c>
      <c r="E83" s="421">
        <f>D83/C83*100</f>
        <v>52.21654037469202</v>
      </c>
      <c r="F83" s="423">
        <f>SUM(F72:F82)</f>
        <v>87745</v>
      </c>
      <c r="G83" s="425">
        <f>D83/F83*100</f>
        <v>128.01071286113168</v>
      </c>
    </row>
    <row r="84" spans="1:7" ht="13.5" thickBot="1">
      <c r="A84" s="20" t="s">
        <v>26</v>
      </c>
      <c r="B84" s="301"/>
      <c r="C84" s="301"/>
      <c r="D84" s="301"/>
      <c r="E84" s="317"/>
      <c r="F84" s="301"/>
      <c r="G84" s="325"/>
    </row>
    <row r="85" spans="1:7" ht="13.5" thickBot="1">
      <c r="A85" s="426" t="s">
        <v>145</v>
      </c>
      <c r="B85" s="427">
        <f>B71+B83</f>
        <v>301041</v>
      </c>
      <c r="C85" s="428">
        <f>C71+C83</f>
        <v>436001</v>
      </c>
      <c r="D85" s="427">
        <f>D71+D83</f>
        <v>270748</v>
      </c>
      <c r="E85" s="428">
        <f>D85/C85*100</f>
        <v>62.09802271095709</v>
      </c>
      <c r="F85" s="428">
        <f>F71+F83</f>
        <v>229327</v>
      </c>
      <c r="G85" s="429">
        <f>D85/F85*100</f>
        <v>118.06198136285741</v>
      </c>
    </row>
    <row r="86" spans="1:7" ht="13.5" thickBot="1">
      <c r="A86" s="21" t="s">
        <v>27</v>
      </c>
      <c r="B86" s="302"/>
      <c r="C86" s="302"/>
      <c r="D86" s="302"/>
      <c r="E86" s="317"/>
      <c r="F86" s="302"/>
      <c r="G86" s="326"/>
    </row>
    <row r="87" spans="1:7" ht="13.5" thickBot="1">
      <c r="A87" s="426" t="s">
        <v>43</v>
      </c>
      <c r="B87" s="427">
        <f>B39-B85</f>
        <v>-174005</v>
      </c>
      <c r="C87" s="428">
        <f>C39-C85</f>
        <v>-240189</v>
      </c>
      <c r="D87" s="428">
        <f>D39-D85</f>
        <v>-41651</v>
      </c>
      <c r="E87" s="428">
        <f>D87/C87*100</f>
        <v>17.34092735304281</v>
      </c>
      <c r="F87" s="427">
        <f>F39-F85</f>
        <v>104518</v>
      </c>
      <c r="G87" s="429">
        <f>D87/F87*100</f>
        <v>-39.850552058018714</v>
      </c>
    </row>
    <row r="88" spans="1:7" ht="13.5" thickBot="1">
      <c r="A88" s="30"/>
      <c r="B88" s="303"/>
      <c r="C88" s="303"/>
      <c r="D88" s="303"/>
      <c r="E88" s="309"/>
      <c r="F88" s="309"/>
      <c r="G88" s="303"/>
    </row>
    <row r="89" spans="1:7" ht="16.5" thickBot="1">
      <c r="A89" s="23" t="s">
        <v>35</v>
      </c>
      <c r="B89" s="304"/>
      <c r="C89" s="304"/>
      <c r="D89" s="304"/>
      <c r="E89" s="318"/>
      <c r="F89" s="310"/>
      <c r="G89" s="327"/>
    </row>
    <row r="90" spans="1:7" s="1" customFormat="1" ht="24.75" customHeight="1">
      <c r="A90" s="246" t="s">
        <v>44</v>
      </c>
      <c r="B90" s="305">
        <v>175505</v>
      </c>
      <c r="C90" s="305">
        <v>254046</v>
      </c>
      <c r="D90" s="305" t="s">
        <v>36</v>
      </c>
      <c r="E90" s="319" t="s">
        <v>36</v>
      </c>
      <c r="F90" s="311"/>
      <c r="G90" s="328"/>
    </row>
    <row r="91" spans="1:7" s="1" customFormat="1" ht="15.75">
      <c r="A91" s="247" t="s">
        <v>45</v>
      </c>
      <c r="B91" s="306">
        <v>-1500</v>
      </c>
      <c r="C91" s="306">
        <v>-13857</v>
      </c>
      <c r="D91" s="306" t="s">
        <v>36</v>
      </c>
      <c r="E91" s="320" t="s">
        <v>36</v>
      </c>
      <c r="F91" s="312"/>
      <c r="G91" s="329"/>
    </row>
    <row r="92" spans="1:7" s="1" customFormat="1" ht="16.5" thickBot="1">
      <c r="A92" s="247" t="s">
        <v>46</v>
      </c>
      <c r="B92" s="306">
        <f>SUM(B90+B91)</f>
        <v>174005</v>
      </c>
      <c r="C92" s="306">
        <f>SUM(C90+C91)</f>
        <v>240189</v>
      </c>
      <c r="D92" s="306">
        <v>41651</v>
      </c>
      <c r="E92" s="320"/>
      <c r="F92" s="313"/>
      <c r="G92" s="329"/>
    </row>
    <row r="93" spans="1:7" s="1" customFormat="1" ht="16.5" thickBot="1">
      <c r="A93" s="430" t="s">
        <v>148</v>
      </c>
      <c r="B93" s="431">
        <f>SUM(B92)</f>
        <v>174005</v>
      </c>
      <c r="C93" s="431">
        <f>SUM(C92)</f>
        <v>240189</v>
      </c>
      <c r="D93" s="431">
        <f>SUM(D92)</f>
        <v>41651</v>
      </c>
      <c r="E93" s="411"/>
      <c r="F93" s="412"/>
      <c r="G93" s="413"/>
    </row>
    <row r="94" spans="1:7" s="1" customFormat="1" ht="15.75">
      <c r="A94" s="30" t="s">
        <v>273</v>
      </c>
      <c r="B94" s="31"/>
      <c r="C94" s="31"/>
      <c r="D94" s="31"/>
      <c r="E94" s="32"/>
      <c r="F94" s="31"/>
      <c r="G94" s="22"/>
    </row>
    <row r="95" spans="1:7" s="1" customFormat="1" ht="15.75">
      <c r="A95" s="414"/>
      <c r="B95" s="22"/>
      <c r="C95" s="22"/>
      <c r="D95" s="22"/>
      <c r="E95" s="24"/>
      <c r="F95" s="22"/>
      <c r="G95" s="22"/>
    </row>
    <row r="96" spans="1:7" s="1" customFormat="1" ht="15.75">
      <c r="A96" s="414"/>
      <c r="B96" s="22"/>
      <c r="C96" s="22"/>
      <c r="D96" s="22"/>
      <c r="E96" s="24"/>
      <c r="F96" s="22"/>
      <c r="G96" s="22"/>
    </row>
    <row r="97" spans="1:7" s="1" customFormat="1" ht="15.75">
      <c r="A97" s="28" t="s">
        <v>274</v>
      </c>
      <c r="B97" s="12"/>
      <c r="C97" s="12"/>
      <c r="D97" s="12"/>
      <c r="E97" s="12"/>
      <c r="F97" s="12"/>
      <c r="G97" s="12"/>
    </row>
    <row r="99" ht="15">
      <c r="A99" s="29" t="s">
        <v>275</v>
      </c>
    </row>
    <row r="100" ht="15">
      <c r="A100" s="29" t="s">
        <v>209</v>
      </c>
    </row>
    <row r="101" ht="15">
      <c r="A101" s="29"/>
    </row>
    <row r="103" ht="12.75">
      <c r="A103" s="3" t="s">
        <v>54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12.75390625" style="0" customWidth="1"/>
    <col min="2" max="2" width="14.75390625" style="0" customWidth="1"/>
    <col min="3" max="7" width="11.75390625" style="0" customWidth="1"/>
    <col min="8" max="9" width="12.75390625" style="0" customWidth="1"/>
  </cols>
  <sheetData>
    <row r="1" ht="12.75">
      <c r="I1" t="s">
        <v>321</v>
      </c>
    </row>
    <row r="3" spans="1:5" ht="15.75">
      <c r="A3" s="36" t="s">
        <v>322</v>
      </c>
      <c r="B3" s="36"/>
      <c r="C3" s="36"/>
      <c r="D3" s="36"/>
      <c r="E3" s="36"/>
    </row>
    <row r="5" spans="1:2" ht="15.75">
      <c r="A5" s="36" t="s">
        <v>354</v>
      </c>
      <c r="B5" s="36"/>
    </row>
    <row r="7" spans="8:9" ht="13.5" thickBot="1">
      <c r="H7" s="520"/>
      <c r="I7" s="45" t="s">
        <v>99</v>
      </c>
    </row>
    <row r="8" spans="1:9" ht="13.5" thickBot="1">
      <c r="A8" s="498" t="s">
        <v>324</v>
      </c>
      <c r="B8" s="499"/>
      <c r="C8" s="500" t="s">
        <v>325</v>
      </c>
      <c r="D8" s="501"/>
      <c r="E8" s="165" t="s">
        <v>326</v>
      </c>
      <c r="F8" s="502"/>
      <c r="G8" s="503" t="s">
        <v>328</v>
      </c>
      <c r="H8" s="521" t="s">
        <v>329</v>
      </c>
      <c r="I8" s="502"/>
    </row>
    <row r="9" spans="1:9" ht="12.75">
      <c r="A9" s="505"/>
      <c r="B9" s="506"/>
      <c r="C9" s="503" t="s">
        <v>330</v>
      </c>
      <c r="D9" s="503" t="s">
        <v>331</v>
      </c>
      <c r="E9" s="503" t="s">
        <v>330</v>
      </c>
      <c r="F9" s="503" t="s">
        <v>332</v>
      </c>
      <c r="G9" s="507" t="s">
        <v>334</v>
      </c>
      <c r="H9" s="522" t="s">
        <v>335</v>
      </c>
      <c r="I9" s="503" t="s">
        <v>335</v>
      </c>
    </row>
    <row r="10" spans="1:9" ht="13.5" thickBot="1">
      <c r="A10" s="508"/>
      <c r="B10" s="509"/>
      <c r="C10" s="510"/>
      <c r="D10" s="510" t="s">
        <v>336</v>
      </c>
      <c r="E10" s="510"/>
      <c r="F10" s="510" t="s">
        <v>337</v>
      </c>
      <c r="G10" s="510" t="s">
        <v>339</v>
      </c>
      <c r="H10" s="523" t="s">
        <v>340</v>
      </c>
      <c r="I10" s="510" t="s">
        <v>341</v>
      </c>
    </row>
    <row r="11" spans="1:9" ht="18" customHeight="1">
      <c r="A11" s="465" t="s">
        <v>355</v>
      </c>
      <c r="B11" s="53"/>
      <c r="C11" s="511"/>
      <c r="D11" s="511"/>
      <c r="E11" s="511"/>
      <c r="F11" s="511">
        <v>209260.53</v>
      </c>
      <c r="G11" s="511">
        <v>209260.53</v>
      </c>
      <c r="H11" s="524">
        <v>78279.53</v>
      </c>
      <c r="I11" s="512">
        <v>130981</v>
      </c>
    </row>
    <row r="12" spans="1:9" ht="18" customHeight="1" thickBot="1">
      <c r="A12" s="459"/>
      <c r="B12" s="50"/>
      <c r="C12" s="525"/>
      <c r="D12" s="525"/>
      <c r="E12" s="525"/>
      <c r="F12" s="525"/>
      <c r="G12" s="514"/>
      <c r="H12" s="526"/>
      <c r="I12" s="460"/>
    </row>
    <row r="13" spans="1:9" ht="18" customHeight="1" thickBot="1">
      <c r="A13" s="515" t="s">
        <v>127</v>
      </c>
      <c r="B13" s="167"/>
      <c r="C13" s="259">
        <f aca="true" t="shared" si="0" ref="C13:I13">SUM(C11:C12)</f>
        <v>0</v>
      </c>
      <c r="D13" s="259">
        <f t="shared" si="0"/>
        <v>0</v>
      </c>
      <c r="E13" s="259">
        <f t="shared" si="0"/>
        <v>0</v>
      </c>
      <c r="F13" s="259">
        <f t="shared" si="0"/>
        <v>209260.53</v>
      </c>
      <c r="G13" s="259">
        <f t="shared" si="0"/>
        <v>209260.53</v>
      </c>
      <c r="H13" s="259">
        <f t="shared" si="0"/>
        <v>78279.53</v>
      </c>
      <c r="I13" s="519">
        <f t="shared" si="0"/>
        <v>130981</v>
      </c>
    </row>
    <row r="15" ht="12.75">
      <c r="A15" t="s">
        <v>349</v>
      </c>
    </row>
    <row r="16" ht="12.75">
      <c r="A16" t="s">
        <v>350</v>
      </c>
    </row>
    <row r="17" ht="12.75">
      <c r="A17" t="s">
        <v>351</v>
      </c>
    </row>
    <row r="18" ht="1.5" customHeight="1"/>
    <row r="21" ht="12.75">
      <c r="A21" t="s">
        <v>352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2" width="16.75390625" style="0" customWidth="1"/>
    <col min="3" max="7" width="11.75390625" style="0" customWidth="1"/>
    <col min="8" max="9" width="12.75390625" style="0" customWidth="1"/>
  </cols>
  <sheetData>
    <row r="1" ht="12.75">
      <c r="I1" t="s">
        <v>321</v>
      </c>
    </row>
    <row r="3" spans="1:5" ht="15.75">
      <c r="A3" s="36" t="s">
        <v>322</v>
      </c>
      <c r="B3" s="36"/>
      <c r="C3" s="36"/>
      <c r="D3" s="36"/>
      <c r="E3" s="36"/>
    </row>
    <row r="5" spans="1:2" ht="15.75">
      <c r="A5" s="36" t="s">
        <v>356</v>
      </c>
      <c r="B5" s="36"/>
    </row>
    <row r="7" ht="13.5" thickBot="1">
      <c r="I7" s="45" t="s">
        <v>99</v>
      </c>
    </row>
    <row r="8" spans="1:9" ht="13.5" thickBot="1">
      <c r="A8" s="498" t="s">
        <v>324</v>
      </c>
      <c r="B8" s="499"/>
      <c r="C8" s="500" t="s">
        <v>325</v>
      </c>
      <c r="D8" s="501"/>
      <c r="E8" s="165" t="s">
        <v>326</v>
      </c>
      <c r="F8" s="502"/>
      <c r="G8" s="503" t="s">
        <v>328</v>
      </c>
      <c r="H8" s="504" t="s">
        <v>329</v>
      </c>
      <c r="I8" s="502"/>
    </row>
    <row r="9" spans="1:9" ht="12.75">
      <c r="A9" s="505"/>
      <c r="B9" s="506"/>
      <c r="C9" s="503" t="s">
        <v>330</v>
      </c>
      <c r="D9" s="503" t="s">
        <v>331</v>
      </c>
      <c r="E9" s="503" t="s">
        <v>330</v>
      </c>
      <c r="F9" s="503" t="s">
        <v>332</v>
      </c>
      <c r="G9" s="507" t="s">
        <v>334</v>
      </c>
      <c r="H9" s="503" t="s">
        <v>335</v>
      </c>
      <c r="I9" s="503" t="s">
        <v>335</v>
      </c>
    </row>
    <row r="10" spans="1:9" ht="13.5" thickBot="1">
      <c r="A10" s="508"/>
      <c r="B10" s="509"/>
      <c r="C10" s="510"/>
      <c r="D10" s="510" t="s">
        <v>336</v>
      </c>
      <c r="E10" s="510"/>
      <c r="F10" s="510" t="s">
        <v>337</v>
      </c>
      <c r="G10" s="510" t="s">
        <v>339</v>
      </c>
      <c r="H10" s="510" t="s">
        <v>340</v>
      </c>
      <c r="I10" s="510" t="s">
        <v>341</v>
      </c>
    </row>
    <row r="11" spans="1:9" ht="18" customHeight="1">
      <c r="A11" s="465" t="s">
        <v>357</v>
      </c>
      <c r="B11" s="53"/>
      <c r="C11" s="511"/>
      <c r="D11" s="511"/>
      <c r="E11" s="511"/>
      <c r="F11" s="511">
        <v>127094</v>
      </c>
      <c r="G11" s="511">
        <v>127094</v>
      </c>
      <c r="H11" s="511">
        <v>60000</v>
      </c>
      <c r="I11" s="512">
        <v>67094</v>
      </c>
    </row>
    <row r="12" spans="1:9" ht="18" customHeight="1" thickBot="1">
      <c r="A12" s="459"/>
      <c r="B12" s="50"/>
      <c r="C12" s="525"/>
      <c r="D12" s="525"/>
      <c r="E12" s="525"/>
      <c r="F12" s="525"/>
      <c r="G12" s="514"/>
      <c r="H12" s="525"/>
      <c r="I12" s="460"/>
    </row>
    <row r="13" spans="1:9" ht="18" customHeight="1" thickBot="1">
      <c r="A13" s="515" t="s">
        <v>127</v>
      </c>
      <c r="B13" s="167"/>
      <c r="C13" s="259">
        <f aca="true" t="shared" si="0" ref="C13:I13">SUM(C11:C12)</f>
        <v>0</v>
      </c>
      <c r="D13" s="259">
        <f t="shared" si="0"/>
        <v>0</v>
      </c>
      <c r="E13" s="259">
        <f t="shared" si="0"/>
        <v>0</v>
      </c>
      <c r="F13" s="259">
        <f t="shared" si="0"/>
        <v>127094</v>
      </c>
      <c r="G13" s="259">
        <f t="shared" si="0"/>
        <v>127094</v>
      </c>
      <c r="H13" s="259">
        <f t="shared" si="0"/>
        <v>60000</v>
      </c>
      <c r="I13" s="519">
        <f t="shared" si="0"/>
        <v>67094</v>
      </c>
    </row>
    <row r="15" ht="12.75">
      <c r="A15" t="s">
        <v>349</v>
      </c>
    </row>
    <row r="16" ht="12.75">
      <c r="A16" t="s">
        <v>350</v>
      </c>
    </row>
    <row r="17" ht="12.75">
      <c r="A17" t="s">
        <v>351</v>
      </c>
    </row>
    <row r="20" ht="12.75">
      <c r="A20" t="s">
        <v>358</v>
      </c>
    </row>
    <row r="21" ht="12.75">
      <c r="B21" t="s">
        <v>353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0">
      <selection activeCell="A51" sqref="A51"/>
    </sheetView>
  </sheetViews>
  <sheetFormatPr defaultColWidth="9.00390625" defaultRowHeight="12.75"/>
  <cols>
    <col min="1" max="1" width="64.25390625" style="3" customWidth="1"/>
    <col min="2" max="2" width="14.375" style="7" customWidth="1"/>
    <col min="3" max="5" width="9.125" style="3" customWidth="1"/>
  </cols>
  <sheetData>
    <row r="1" spans="1:2" ht="15.75">
      <c r="A1" s="172" t="s">
        <v>37</v>
      </c>
      <c r="B1" s="35" t="s">
        <v>58</v>
      </c>
    </row>
    <row r="2" spans="1:2" ht="15.75">
      <c r="A2" s="41"/>
      <c r="B2" s="35"/>
    </row>
    <row r="3" spans="1:3" ht="15.75">
      <c r="A3" s="39" t="s">
        <v>277</v>
      </c>
      <c r="B3" s="40"/>
      <c r="C3" s="29"/>
    </row>
    <row r="4" spans="1:3" ht="15">
      <c r="A4" s="29"/>
      <c r="B4" s="40"/>
      <c r="C4" s="29"/>
    </row>
    <row r="5" spans="1:6" ht="18">
      <c r="A5" s="172" t="s">
        <v>119</v>
      </c>
      <c r="B5" s="40"/>
      <c r="C5" s="29"/>
      <c r="D5" s="8"/>
      <c r="E5" s="8"/>
      <c r="F5" s="9"/>
    </row>
    <row r="6" spans="1:6" ht="18.75" thickBot="1">
      <c r="A6" s="44" t="s">
        <v>73</v>
      </c>
      <c r="B6" s="40"/>
      <c r="C6" s="29"/>
      <c r="D6" s="8"/>
      <c r="E6" s="8"/>
      <c r="F6" s="9"/>
    </row>
    <row r="7" spans="1:6" ht="18">
      <c r="A7" s="477" t="s">
        <v>12</v>
      </c>
      <c r="B7" s="192" t="s">
        <v>120</v>
      </c>
      <c r="C7" s="29"/>
      <c r="D7" s="8"/>
      <c r="E7" s="8"/>
      <c r="F7" s="9"/>
    </row>
    <row r="8" spans="1:6" ht="18">
      <c r="A8" s="183" t="s">
        <v>175</v>
      </c>
      <c r="B8" s="184">
        <v>130578.06</v>
      </c>
      <c r="C8" s="29"/>
      <c r="D8" s="8"/>
      <c r="E8" s="8"/>
      <c r="F8" s="9"/>
    </row>
    <row r="9" spans="1:6" ht="18">
      <c r="A9" s="183" t="s">
        <v>61</v>
      </c>
      <c r="B9" s="184">
        <v>1500000</v>
      </c>
      <c r="C9" s="29"/>
      <c r="D9" s="8"/>
      <c r="E9" s="8"/>
      <c r="F9" s="9"/>
    </row>
    <row r="10" spans="1:6" ht="18">
      <c r="A10" s="185" t="s">
        <v>161</v>
      </c>
      <c r="B10" s="186">
        <v>99500</v>
      </c>
      <c r="C10" s="29"/>
      <c r="D10" s="8"/>
      <c r="E10" s="8"/>
      <c r="F10" s="9"/>
    </row>
    <row r="11" spans="1:6" ht="18.75" thickBot="1">
      <c r="A11" s="185" t="s">
        <v>13</v>
      </c>
      <c r="B11" s="186">
        <v>1105.77</v>
      </c>
      <c r="C11" s="29"/>
      <c r="D11" s="8"/>
      <c r="E11" s="8"/>
      <c r="F11" s="9"/>
    </row>
    <row r="12" spans="1:6" ht="18.75" thickBot="1">
      <c r="A12" s="447" t="s">
        <v>14</v>
      </c>
      <c r="B12" s="448">
        <f>SUM(B8:B11)</f>
        <v>1731183.83</v>
      </c>
      <c r="C12" s="29"/>
      <c r="D12" s="8"/>
      <c r="E12" s="8"/>
      <c r="F12" s="9"/>
    </row>
    <row r="13" spans="1:6" ht="18">
      <c r="A13" s="478" t="s">
        <v>15</v>
      </c>
      <c r="B13" s="184"/>
      <c r="C13" s="29"/>
      <c r="D13" s="8"/>
      <c r="E13" s="8"/>
      <c r="F13" s="9"/>
    </row>
    <row r="14" spans="1:6" ht="18">
      <c r="A14" s="183" t="s">
        <v>163</v>
      </c>
      <c r="B14" s="184">
        <v>527091</v>
      </c>
      <c r="C14" s="29"/>
      <c r="D14" s="8"/>
      <c r="E14" s="8"/>
      <c r="F14" s="9"/>
    </row>
    <row r="15" spans="1:6" ht="18">
      <c r="A15" s="183" t="s">
        <v>16</v>
      </c>
      <c r="B15" s="184">
        <v>497129</v>
      </c>
      <c r="C15" s="29"/>
      <c r="D15" s="8"/>
      <c r="E15" s="8"/>
      <c r="F15" s="9"/>
    </row>
    <row r="16" spans="1:6" ht="18">
      <c r="A16" s="183" t="s">
        <v>17</v>
      </c>
      <c r="B16" s="184">
        <v>8500</v>
      </c>
      <c r="C16" s="29"/>
      <c r="D16" s="8"/>
      <c r="E16" s="8"/>
      <c r="F16" s="9"/>
    </row>
    <row r="17" spans="1:6" ht="18">
      <c r="A17" s="183" t="s">
        <v>18</v>
      </c>
      <c r="B17" s="184">
        <v>9650</v>
      </c>
      <c r="C17" s="29"/>
      <c r="D17" s="8"/>
      <c r="E17" s="8"/>
      <c r="F17" s="9"/>
    </row>
    <row r="18" spans="1:6" ht="18">
      <c r="A18" s="183" t="s">
        <v>162</v>
      </c>
      <c r="B18" s="184">
        <v>453000</v>
      </c>
      <c r="C18" s="29"/>
      <c r="D18" s="8"/>
      <c r="E18" s="8"/>
      <c r="F18" s="9"/>
    </row>
    <row r="19" spans="1:6" ht="18">
      <c r="A19" s="185" t="s">
        <v>164</v>
      </c>
      <c r="B19" s="186">
        <v>157905.2</v>
      </c>
      <c r="C19" s="29"/>
      <c r="D19" s="8"/>
      <c r="E19" s="8"/>
      <c r="F19" s="9"/>
    </row>
    <row r="20" spans="1:6" ht="18">
      <c r="A20" s="185" t="s">
        <v>232</v>
      </c>
      <c r="B20" s="186">
        <v>75000</v>
      </c>
      <c r="C20" s="29"/>
      <c r="D20" s="8"/>
      <c r="E20" s="8"/>
      <c r="F20" s="9"/>
    </row>
    <row r="21" spans="1:6" ht="18.75" thickBot="1">
      <c r="A21" s="185" t="s">
        <v>47</v>
      </c>
      <c r="B21" s="186">
        <v>1457</v>
      </c>
      <c r="C21" s="29"/>
      <c r="D21" s="8"/>
      <c r="E21" s="8"/>
      <c r="F21" s="9"/>
    </row>
    <row r="22" spans="1:6" ht="18.75" thickBot="1">
      <c r="A22" s="447" t="s">
        <v>14</v>
      </c>
      <c r="B22" s="449">
        <f>SUM(B14:B21)</f>
        <v>1729732.2</v>
      </c>
      <c r="C22" s="29"/>
      <c r="D22" s="8"/>
      <c r="E22" s="8"/>
      <c r="F22" s="9"/>
    </row>
    <row r="23" spans="1:6" ht="18.75" thickBot="1">
      <c r="A23" s="447" t="s">
        <v>316</v>
      </c>
      <c r="B23" s="449">
        <f>SUM(B12-B22)</f>
        <v>1451.630000000121</v>
      </c>
      <c r="C23" s="29"/>
      <c r="D23" s="8"/>
      <c r="E23" s="8"/>
      <c r="F23" s="9"/>
    </row>
    <row r="24" spans="1:6" ht="18.75" thickBot="1">
      <c r="A24" s="187"/>
      <c r="B24" s="188"/>
      <c r="C24" s="29"/>
      <c r="D24" s="8"/>
      <c r="E24" s="8"/>
      <c r="F24" s="9"/>
    </row>
    <row r="25" spans="1:6" ht="18.75" thickBot="1">
      <c r="A25" s="447" t="s">
        <v>317</v>
      </c>
      <c r="B25" s="449">
        <v>1451.63</v>
      </c>
      <c r="C25" s="29"/>
      <c r="D25" s="8"/>
      <c r="E25" s="8"/>
      <c r="F25" s="9"/>
    </row>
    <row r="26" spans="1:6" ht="18">
      <c r="A26" s="44"/>
      <c r="B26" s="189"/>
      <c r="C26" s="29"/>
      <c r="D26" s="8"/>
      <c r="E26" s="8"/>
      <c r="F26" s="9"/>
    </row>
    <row r="27" spans="1:6" ht="18">
      <c r="A27" s="172" t="s">
        <v>134</v>
      </c>
      <c r="B27" s="189"/>
      <c r="C27" s="29"/>
      <c r="D27" s="8"/>
      <c r="E27" s="8"/>
      <c r="F27" s="9"/>
    </row>
    <row r="28" spans="1:6" ht="18">
      <c r="A28" s="3" t="s">
        <v>136</v>
      </c>
      <c r="B28" s="189"/>
      <c r="C28" s="29"/>
      <c r="D28" s="8"/>
      <c r="E28" s="8"/>
      <c r="F28" s="9"/>
    </row>
    <row r="29" spans="1:6" ht="18.75" thickBot="1">
      <c r="A29" s="44" t="s">
        <v>135</v>
      </c>
      <c r="B29" s="189"/>
      <c r="C29" s="29"/>
      <c r="D29" s="8"/>
      <c r="E29" s="8"/>
      <c r="F29" s="9"/>
    </row>
    <row r="30" spans="1:6" ht="18">
      <c r="A30" s="477" t="s">
        <v>12</v>
      </c>
      <c r="B30" s="191" t="s">
        <v>120</v>
      </c>
      <c r="C30" s="29"/>
      <c r="D30" s="8"/>
      <c r="E30" s="8"/>
      <c r="F30" s="9"/>
    </row>
    <row r="31" spans="1:6" ht="18">
      <c r="A31" s="183" t="s">
        <v>175</v>
      </c>
      <c r="B31" s="184">
        <v>5055.35</v>
      </c>
      <c r="C31" s="29"/>
      <c r="D31" s="8"/>
      <c r="E31" s="8"/>
      <c r="F31" s="9"/>
    </row>
    <row r="32" spans="1:6" ht="18">
      <c r="A32" s="183" t="s">
        <v>210</v>
      </c>
      <c r="B32" s="184">
        <v>249900</v>
      </c>
      <c r="C32" s="29"/>
      <c r="D32" s="8"/>
      <c r="E32" s="8"/>
      <c r="F32" s="9"/>
    </row>
    <row r="33" spans="1:6" ht="18">
      <c r="A33" s="183" t="s">
        <v>19</v>
      </c>
      <c r="B33" s="184">
        <v>164.65</v>
      </c>
      <c r="C33" s="29"/>
      <c r="D33" s="8"/>
      <c r="E33" s="8"/>
      <c r="F33" s="9"/>
    </row>
    <row r="34" spans="1:6" ht="18.75" thickBot="1">
      <c r="A34" s="185"/>
      <c r="B34" s="186"/>
      <c r="C34" s="29"/>
      <c r="D34" s="8"/>
      <c r="E34" s="8"/>
      <c r="F34" s="9"/>
    </row>
    <row r="35" spans="1:6" ht="18.75" thickBot="1">
      <c r="A35" s="447" t="s">
        <v>20</v>
      </c>
      <c r="B35" s="449">
        <f>SUM(B31:B34)</f>
        <v>255120</v>
      </c>
      <c r="C35" s="29"/>
      <c r="D35" s="8"/>
      <c r="E35" s="8"/>
      <c r="F35" s="9"/>
    </row>
    <row r="36" spans="1:6" ht="18">
      <c r="A36" s="478" t="s">
        <v>15</v>
      </c>
      <c r="B36" s="184"/>
      <c r="C36" s="29"/>
      <c r="D36" s="8"/>
      <c r="E36" s="8"/>
      <c r="F36" s="9"/>
    </row>
    <row r="37" spans="1:6" ht="18">
      <c r="A37" s="183" t="s">
        <v>233</v>
      </c>
      <c r="B37" s="184">
        <v>249900</v>
      </c>
      <c r="C37" s="29"/>
      <c r="D37" s="8"/>
      <c r="E37" s="8"/>
      <c r="F37" s="9"/>
    </row>
    <row r="38" spans="1:6" ht="18.75" thickBot="1">
      <c r="A38" s="185" t="s">
        <v>21</v>
      </c>
      <c r="B38" s="186">
        <v>1207</v>
      </c>
      <c r="C38" s="29"/>
      <c r="D38" s="8"/>
      <c r="E38" s="8"/>
      <c r="F38" s="9"/>
    </row>
    <row r="39" spans="1:6" ht="18.75" thickBot="1">
      <c r="A39" s="447" t="s">
        <v>22</v>
      </c>
      <c r="B39" s="449">
        <f>SUM(B37:B38)</f>
        <v>251107</v>
      </c>
      <c r="C39" s="29"/>
      <c r="D39" s="8"/>
      <c r="E39" s="8"/>
      <c r="F39" s="9"/>
    </row>
    <row r="40" spans="1:6" ht="18.75" thickBot="1">
      <c r="A40" s="447" t="s">
        <v>316</v>
      </c>
      <c r="B40" s="449">
        <f>SUM(B35-B39)</f>
        <v>4013</v>
      </c>
      <c r="C40" s="29"/>
      <c r="D40" s="8"/>
      <c r="E40" s="8"/>
      <c r="F40" s="9"/>
    </row>
    <row r="41" spans="1:6" ht="18.75" thickBot="1">
      <c r="A41" s="187"/>
      <c r="B41" s="190"/>
      <c r="C41" s="29"/>
      <c r="D41" s="8"/>
      <c r="E41" s="8"/>
      <c r="F41" s="9"/>
    </row>
    <row r="42" spans="1:6" ht="18.75" thickBot="1">
      <c r="A42" s="447" t="s">
        <v>317</v>
      </c>
      <c r="B42" s="449">
        <v>4013</v>
      </c>
      <c r="C42" s="29"/>
      <c r="D42" s="8"/>
      <c r="E42" s="8"/>
      <c r="F42" s="9"/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7" width="9.75390625" style="0" customWidth="1"/>
    <col min="8" max="8" width="13.75390625" style="0" customWidth="1"/>
    <col min="9" max="9" width="10.75390625" style="0" customWidth="1"/>
    <col min="10" max="10" width="13.75390625" style="0" customWidth="1"/>
  </cols>
  <sheetData>
    <row r="1" ht="15">
      <c r="H1" s="216" t="s">
        <v>115</v>
      </c>
    </row>
    <row r="2" ht="15.75">
      <c r="A2" s="36" t="s">
        <v>121</v>
      </c>
    </row>
    <row r="4" ht="12.75">
      <c r="A4" t="s">
        <v>231</v>
      </c>
    </row>
    <row r="6" ht="13.5" thickBot="1">
      <c r="A6" t="s">
        <v>116</v>
      </c>
    </row>
    <row r="7" spans="1:8" ht="13.5" thickBot="1">
      <c r="A7" s="165"/>
      <c r="B7" s="166"/>
      <c r="C7" s="166"/>
      <c r="D7" s="166"/>
      <c r="E7" s="166"/>
      <c r="F7" s="166"/>
      <c r="G7" s="167"/>
      <c r="H7" s="168" t="s">
        <v>120</v>
      </c>
    </row>
    <row r="8" spans="1:8" ht="12.75">
      <c r="A8" s="454" t="s">
        <v>12</v>
      </c>
      <c r="B8" s="170"/>
      <c r="C8" s="170"/>
      <c r="D8" s="170"/>
      <c r="E8" s="170"/>
      <c r="F8" s="170"/>
      <c r="G8" s="48"/>
      <c r="H8" s="455"/>
    </row>
    <row r="9" spans="1:8" ht="12.75">
      <c r="A9" s="456" t="s">
        <v>176</v>
      </c>
      <c r="B9" s="170"/>
      <c r="C9" s="170"/>
      <c r="D9" s="170"/>
      <c r="E9" s="170"/>
      <c r="F9" s="170"/>
      <c r="G9" s="48"/>
      <c r="H9" s="457">
        <v>41527098.46</v>
      </c>
    </row>
    <row r="10" spans="1:8" ht="12.75">
      <c r="A10" s="456"/>
      <c r="B10" s="170"/>
      <c r="C10" s="170"/>
      <c r="D10" s="170"/>
      <c r="E10" s="170"/>
      <c r="F10" s="170"/>
      <c r="G10" s="48"/>
      <c r="H10" s="457"/>
    </row>
    <row r="11" spans="1:8" ht="12.75">
      <c r="A11" s="458" t="s">
        <v>227</v>
      </c>
      <c r="B11" s="170"/>
      <c r="C11" s="170"/>
      <c r="D11" s="170"/>
      <c r="E11" s="170"/>
      <c r="F11" s="170"/>
      <c r="G11" s="48"/>
      <c r="H11" s="457"/>
    </row>
    <row r="12" spans="1:8" ht="12.75">
      <c r="A12" s="456" t="s">
        <v>229</v>
      </c>
      <c r="B12" s="170"/>
      <c r="C12" s="170"/>
      <c r="D12" s="170"/>
      <c r="E12" s="170"/>
      <c r="F12" s="170"/>
      <c r="G12" s="48"/>
      <c r="H12" s="457">
        <v>3539818.4</v>
      </c>
    </row>
    <row r="13" spans="1:8" ht="12.75">
      <c r="A13" s="456" t="s">
        <v>242</v>
      </c>
      <c r="B13" s="170"/>
      <c r="C13" s="170"/>
      <c r="D13" s="170"/>
      <c r="E13" s="170"/>
      <c r="F13" s="170"/>
      <c r="G13" s="48"/>
      <c r="H13" s="457">
        <v>3394276.65</v>
      </c>
    </row>
    <row r="14" spans="1:8" ht="12.75">
      <c r="A14" s="456" t="s">
        <v>318</v>
      </c>
      <c r="B14" s="170"/>
      <c r="C14" s="170"/>
      <c r="D14" s="170"/>
      <c r="E14" s="170"/>
      <c r="F14" s="170"/>
      <c r="G14" s="48"/>
      <c r="H14" s="457">
        <v>72667366.68</v>
      </c>
    </row>
    <row r="15" spans="1:8" ht="12.75">
      <c r="A15" s="456" t="s">
        <v>252</v>
      </c>
      <c r="B15" s="170"/>
      <c r="C15" s="170"/>
      <c r="D15" s="170"/>
      <c r="E15" s="170"/>
      <c r="F15" s="170"/>
      <c r="G15" s="48"/>
      <c r="H15" s="457">
        <v>147157.22</v>
      </c>
    </row>
    <row r="16" spans="1:8" ht="13.5" thickBot="1">
      <c r="A16" s="459"/>
      <c r="B16" s="171"/>
      <c r="C16" s="171"/>
      <c r="D16" s="171"/>
      <c r="E16" s="171"/>
      <c r="F16" s="171"/>
      <c r="G16" s="50"/>
      <c r="H16" s="460"/>
    </row>
    <row r="17" spans="1:8" ht="13.5" thickBot="1">
      <c r="A17" s="450" t="s">
        <v>127</v>
      </c>
      <c r="B17" s="451"/>
      <c r="C17" s="451"/>
      <c r="D17" s="451"/>
      <c r="E17" s="451"/>
      <c r="F17" s="451"/>
      <c r="G17" s="453"/>
      <c r="H17" s="472">
        <f>SUM(H9:H15)</f>
        <v>121275717.41</v>
      </c>
    </row>
    <row r="18" spans="1:8" ht="12.75">
      <c r="A18" s="461"/>
      <c r="B18" s="169"/>
      <c r="C18" s="169"/>
      <c r="D18" s="169"/>
      <c r="E18" s="169"/>
      <c r="F18" s="169"/>
      <c r="G18" s="53"/>
      <c r="H18" s="462"/>
    </row>
    <row r="19" spans="1:8" ht="12.75">
      <c r="A19" s="463" t="s">
        <v>15</v>
      </c>
      <c r="B19" s="170"/>
      <c r="C19" s="170"/>
      <c r="D19" s="170"/>
      <c r="E19" s="170"/>
      <c r="F19" s="170"/>
      <c r="G19" s="48"/>
      <c r="H19" s="457"/>
    </row>
    <row r="20" spans="1:8" ht="12.75">
      <c r="A20" s="464" t="s">
        <v>226</v>
      </c>
      <c r="B20" s="170"/>
      <c r="C20" s="170"/>
      <c r="D20" s="170"/>
      <c r="E20" s="170"/>
      <c r="F20" s="170"/>
      <c r="G20" s="48"/>
      <c r="H20" s="457"/>
    </row>
    <row r="21" spans="1:8" ht="12.75">
      <c r="A21" s="456" t="s">
        <v>215</v>
      </c>
      <c r="B21" s="170"/>
      <c r="C21" s="170"/>
      <c r="D21" s="170"/>
      <c r="E21" s="170"/>
      <c r="F21" s="170"/>
      <c r="G21" s="48"/>
      <c r="H21" s="457">
        <v>107448</v>
      </c>
    </row>
    <row r="22" spans="1:8" ht="12.75">
      <c r="A22" s="465" t="s">
        <v>211</v>
      </c>
      <c r="B22" s="170"/>
      <c r="C22" s="170"/>
      <c r="D22" s="170"/>
      <c r="E22" s="170"/>
      <c r="F22" s="170"/>
      <c r="G22" s="48"/>
      <c r="H22" s="457">
        <v>3136711.93</v>
      </c>
    </row>
    <row r="23" spans="1:8" ht="12.75">
      <c r="A23" s="465" t="s">
        <v>255</v>
      </c>
      <c r="B23" s="170"/>
      <c r="C23" s="170"/>
      <c r="D23" s="170"/>
      <c r="E23" s="170"/>
      <c r="F23" s="170"/>
      <c r="G23" s="48"/>
      <c r="H23" s="457">
        <v>714691.34</v>
      </c>
    </row>
    <row r="24" spans="1:8" ht="12.75">
      <c r="A24" s="465" t="s">
        <v>257</v>
      </c>
      <c r="B24" s="170"/>
      <c r="C24" s="170"/>
      <c r="D24" s="170"/>
      <c r="E24" s="170"/>
      <c r="F24" s="170"/>
      <c r="G24" s="48"/>
      <c r="H24" s="457">
        <v>836967.7</v>
      </c>
    </row>
    <row r="25" spans="1:8" ht="12.75">
      <c r="A25" s="465" t="s">
        <v>256</v>
      </c>
      <c r="B25" s="170"/>
      <c r="C25" s="170"/>
      <c r="D25" s="170"/>
      <c r="E25" s="170"/>
      <c r="F25" s="170"/>
      <c r="G25" s="48"/>
      <c r="H25" s="457">
        <v>772915</v>
      </c>
    </row>
    <row r="26" spans="1:8" ht="12.75">
      <c r="A26" s="465" t="s">
        <v>258</v>
      </c>
      <c r="B26" s="170"/>
      <c r="C26" s="170"/>
      <c r="D26" s="170"/>
      <c r="E26" s="170"/>
      <c r="F26" s="170"/>
      <c r="G26" s="48"/>
      <c r="H26" s="457">
        <v>32670</v>
      </c>
    </row>
    <row r="27" spans="1:8" ht="12.75">
      <c r="A27" s="465" t="s">
        <v>213</v>
      </c>
      <c r="B27" s="170"/>
      <c r="C27" s="170"/>
      <c r="D27" s="170"/>
      <c r="E27" s="170"/>
      <c r="F27" s="170"/>
      <c r="G27" s="48"/>
      <c r="H27" s="457">
        <v>5825034.78</v>
      </c>
    </row>
    <row r="28" spans="1:8" ht="12.75">
      <c r="A28" s="465" t="s">
        <v>262</v>
      </c>
      <c r="B28" s="170"/>
      <c r="C28" s="170"/>
      <c r="D28" s="170"/>
      <c r="E28" s="170"/>
      <c r="F28" s="170"/>
      <c r="G28" s="48"/>
      <c r="H28" s="457">
        <v>18150</v>
      </c>
    </row>
    <row r="29" spans="1:8" ht="12.75">
      <c r="A29" s="465" t="s">
        <v>263</v>
      </c>
      <c r="B29" s="170"/>
      <c r="C29" s="170"/>
      <c r="D29" s="170"/>
      <c r="E29" s="170"/>
      <c r="F29" s="170"/>
      <c r="G29" s="48"/>
      <c r="H29" s="457">
        <v>24200</v>
      </c>
    </row>
    <row r="30" spans="1:8" ht="12.75">
      <c r="A30" s="465" t="s">
        <v>212</v>
      </c>
      <c r="B30" s="170"/>
      <c r="C30" s="170"/>
      <c r="D30" s="170"/>
      <c r="E30" s="170"/>
      <c r="F30" s="170"/>
      <c r="G30" s="48"/>
      <c r="H30" s="457">
        <v>2593874.37</v>
      </c>
    </row>
    <row r="31" spans="1:8" ht="12.75">
      <c r="A31" s="465" t="s">
        <v>259</v>
      </c>
      <c r="B31" s="170"/>
      <c r="C31" s="170"/>
      <c r="D31" s="170"/>
      <c r="E31" s="170"/>
      <c r="F31" s="170"/>
      <c r="G31" s="48"/>
      <c r="H31" s="457">
        <v>43680990</v>
      </c>
    </row>
    <row r="32" spans="1:8" ht="12.75">
      <c r="A32" s="465" t="s">
        <v>214</v>
      </c>
      <c r="B32" s="170"/>
      <c r="C32" s="170"/>
      <c r="D32" s="170"/>
      <c r="E32" s="170"/>
      <c r="F32" s="170"/>
      <c r="G32" s="48"/>
      <c r="H32" s="457">
        <v>3239240.43</v>
      </c>
    </row>
    <row r="33" spans="1:8" ht="12.75">
      <c r="A33" s="465" t="s">
        <v>243</v>
      </c>
      <c r="B33" s="170"/>
      <c r="C33" s="170"/>
      <c r="D33" s="170"/>
      <c r="E33" s="170"/>
      <c r="F33" s="170"/>
      <c r="G33" s="48"/>
      <c r="H33" s="457">
        <v>395902.38</v>
      </c>
    </row>
    <row r="34" spans="1:8" ht="12.75">
      <c r="A34" s="465" t="s">
        <v>244</v>
      </c>
      <c r="B34" s="170"/>
      <c r="C34" s="170"/>
      <c r="D34" s="170"/>
      <c r="E34" s="170"/>
      <c r="F34" s="170"/>
      <c r="G34" s="48"/>
      <c r="H34" s="457">
        <v>563441.44</v>
      </c>
    </row>
    <row r="35" spans="1:8" ht="12.75">
      <c r="A35" s="465" t="s">
        <v>245</v>
      </c>
      <c r="B35" s="170"/>
      <c r="C35" s="170"/>
      <c r="D35" s="170"/>
      <c r="E35" s="170"/>
      <c r="F35" s="170"/>
      <c r="G35" s="48"/>
      <c r="H35" s="457">
        <v>279694.19</v>
      </c>
    </row>
    <row r="36" spans="1:8" ht="12.75">
      <c r="A36" s="465" t="s">
        <v>260</v>
      </c>
      <c r="B36" s="170"/>
      <c r="C36" s="170"/>
      <c r="D36" s="170"/>
      <c r="E36" s="170"/>
      <c r="F36" s="170"/>
      <c r="G36" s="48"/>
      <c r="H36" s="457">
        <v>58382.5</v>
      </c>
    </row>
    <row r="37" spans="1:8" ht="12.75">
      <c r="A37" s="465" t="s">
        <v>218</v>
      </c>
      <c r="B37" s="170"/>
      <c r="C37" s="170"/>
      <c r="D37" s="170"/>
      <c r="E37" s="170"/>
      <c r="F37" s="170"/>
      <c r="G37" s="48"/>
      <c r="H37" s="457">
        <v>1164667.6</v>
      </c>
    </row>
    <row r="38" spans="1:8" ht="12.75">
      <c r="A38" s="465" t="s">
        <v>261</v>
      </c>
      <c r="B38" s="170"/>
      <c r="C38" s="170"/>
      <c r="D38" s="170"/>
      <c r="E38" s="170"/>
      <c r="F38" s="170"/>
      <c r="G38" s="48"/>
      <c r="H38" s="457">
        <v>599286.27</v>
      </c>
    </row>
    <row r="39" spans="1:8" ht="12.75">
      <c r="A39" s="465" t="s">
        <v>216</v>
      </c>
      <c r="B39" s="170"/>
      <c r="C39" s="170"/>
      <c r="D39" s="170"/>
      <c r="E39" s="170"/>
      <c r="F39" s="170"/>
      <c r="G39" s="48"/>
      <c r="H39" s="457">
        <v>607051</v>
      </c>
    </row>
    <row r="40" spans="1:8" ht="12.75">
      <c r="A40" s="465" t="s">
        <v>278</v>
      </c>
      <c r="B40" s="170"/>
      <c r="C40" s="170"/>
      <c r="D40" s="170"/>
      <c r="E40" s="170"/>
      <c r="F40" s="170"/>
      <c r="G40" s="48"/>
      <c r="H40" s="457">
        <v>987135</v>
      </c>
    </row>
    <row r="41" spans="1:8" ht="12.75">
      <c r="A41" s="465" t="s">
        <v>280</v>
      </c>
      <c r="B41" s="170"/>
      <c r="C41" s="170"/>
      <c r="D41" s="170"/>
      <c r="E41" s="170"/>
      <c r="F41" s="170"/>
      <c r="G41" s="48"/>
      <c r="H41" s="457">
        <v>4417</v>
      </c>
    </row>
    <row r="42" spans="1:8" ht="12.75">
      <c r="A42" s="465" t="s">
        <v>264</v>
      </c>
      <c r="B42" s="170"/>
      <c r="C42" s="170"/>
      <c r="D42" s="170"/>
      <c r="E42" s="170"/>
      <c r="F42" s="170"/>
      <c r="G42" s="48"/>
      <c r="H42" s="457">
        <v>200180.22</v>
      </c>
    </row>
    <row r="43" spans="1:8" ht="12.75">
      <c r="A43" s="465" t="s">
        <v>217</v>
      </c>
      <c r="B43" s="170"/>
      <c r="C43" s="170"/>
      <c r="D43" s="170"/>
      <c r="E43" s="170"/>
      <c r="F43" s="170"/>
      <c r="G43" s="48"/>
      <c r="H43" s="457">
        <v>41183</v>
      </c>
    </row>
    <row r="44" spans="1:8" ht="12.75">
      <c r="A44" s="465" t="s">
        <v>219</v>
      </c>
      <c r="B44" s="170"/>
      <c r="C44" s="170"/>
      <c r="D44" s="170"/>
      <c r="E44" s="170"/>
      <c r="F44" s="170"/>
      <c r="G44" s="48"/>
      <c r="H44" s="457">
        <v>111943.15</v>
      </c>
    </row>
    <row r="45" spans="1:8" ht="12.75">
      <c r="A45" s="465" t="s">
        <v>265</v>
      </c>
      <c r="B45" s="170"/>
      <c r="C45" s="170"/>
      <c r="D45" s="170"/>
      <c r="E45" s="170"/>
      <c r="F45" s="170"/>
      <c r="G45" s="48"/>
      <c r="H45" s="457">
        <v>675841.11</v>
      </c>
    </row>
    <row r="46" spans="1:8" ht="12.75">
      <c r="A46" s="465" t="s">
        <v>220</v>
      </c>
      <c r="B46" s="170"/>
      <c r="C46" s="170"/>
      <c r="D46" s="170"/>
      <c r="E46" s="170"/>
      <c r="F46" s="170"/>
      <c r="G46" s="48"/>
      <c r="H46" s="457">
        <v>588045.11</v>
      </c>
    </row>
    <row r="47" spans="1:8" ht="12.75">
      <c r="A47" s="465" t="s">
        <v>246</v>
      </c>
      <c r="B47" s="170"/>
      <c r="C47" s="170"/>
      <c r="D47" s="170"/>
      <c r="E47" s="170"/>
      <c r="F47" s="170"/>
      <c r="G47" s="48"/>
      <c r="H47" s="457">
        <v>803131.88</v>
      </c>
    </row>
    <row r="48" spans="1:8" ht="12.75">
      <c r="A48" s="465" t="s">
        <v>228</v>
      </c>
      <c r="B48" s="170"/>
      <c r="C48" s="170"/>
      <c r="D48" s="170"/>
      <c r="E48" s="170"/>
      <c r="F48" s="170"/>
      <c r="G48" s="48"/>
      <c r="H48" s="457">
        <v>500000</v>
      </c>
    </row>
    <row r="49" spans="1:8" ht="12.75">
      <c r="A49" s="465" t="s">
        <v>251</v>
      </c>
      <c r="B49" s="170"/>
      <c r="C49" s="170"/>
      <c r="D49" s="170"/>
      <c r="E49" s="170"/>
      <c r="F49" s="170"/>
      <c r="G49" s="48"/>
      <c r="H49" s="457">
        <v>89975.6</v>
      </c>
    </row>
    <row r="50" spans="1:8" ht="12.75">
      <c r="A50" s="465" t="s">
        <v>247</v>
      </c>
      <c r="B50" s="170"/>
      <c r="C50" s="170"/>
      <c r="D50" s="170"/>
      <c r="E50" s="170"/>
      <c r="F50" s="170"/>
      <c r="G50" s="48"/>
      <c r="H50" s="457">
        <v>3794691.89</v>
      </c>
    </row>
    <row r="51" spans="1:8" ht="12.75">
      <c r="A51" s="465" t="s">
        <v>221</v>
      </c>
      <c r="B51" s="170"/>
      <c r="C51" s="170"/>
      <c r="D51" s="170"/>
      <c r="E51" s="170"/>
      <c r="F51" s="170"/>
      <c r="G51" s="48"/>
      <c r="H51" s="457">
        <v>300000</v>
      </c>
    </row>
    <row r="52" spans="1:8" ht="12.75">
      <c r="A52" s="465" t="s">
        <v>179</v>
      </c>
      <c r="B52" s="170"/>
      <c r="C52" s="170"/>
      <c r="D52" s="170"/>
      <c r="E52" s="170"/>
      <c r="F52" s="170"/>
      <c r="G52" s="48"/>
      <c r="H52" s="457">
        <v>1735886.73</v>
      </c>
    </row>
    <row r="53" spans="1:8" ht="12.75">
      <c r="A53" s="465" t="s">
        <v>248</v>
      </c>
      <c r="B53" s="170"/>
      <c r="C53" s="170"/>
      <c r="D53" s="170"/>
      <c r="E53" s="170"/>
      <c r="F53" s="170"/>
      <c r="G53" s="48"/>
      <c r="H53" s="457">
        <v>7358581</v>
      </c>
    </row>
    <row r="54" spans="1:8" ht="12.75">
      <c r="A54" s="465" t="s">
        <v>266</v>
      </c>
      <c r="B54" s="170"/>
      <c r="C54" s="170"/>
      <c r="D54" s="170"/>
      <c r="E54" s="170"/>
      <c r="F54" s="170"/>
      <c r="G54" s="48"/>
      <c r="H54" s="457">
        <v>217437</v>
      </c>
    </row>
    <row r="55" spans="1:8" ht="12.75">
      <c r="A55" s="456" t="s">
        <v>222</v>
      </c>
      <c r="B55" s="170"/>
      <c r="C55" s="170"/>
      <c r="D55" s="170"/>
      <c r="E55" s="170"/>
      <c r="F55" s="170"/>
      <c r="G55" s="48"/>
      <c r="H55" s="457">
        <v>20266613.07</v>
      </c>
    </row>
    <row r="56" spans="1:8" ht="12.75">
      <c r="A56" s="465" t="s">
        <v>267</v>
      </c>
      <c r="B56" s="170"/>
      <c r="C56" s="170"/>
      <c r="D56" s="170"/>
      <c r="E56" s="170"/>
      <c r="F56" s="170"/>
      <c r="G56" s="48"/>
      <c r="H56" s="457">
        <v>60500</v>
      </c>
    </row>
    <row r="57" spans="1:8" ht="12.75">
      <c r="A57" s="465" t="s">
        <v>178</v>
      </c>
      <c r="B57" s="170"/>
      <c r="C57" s="170"/>
      <c r="D57" s="170"/>
      <c r="E57" s="170"/>
      <c r="F57" s="170"/>
      <c r="G57" s="48"/>
      <c r="H57" s="457">
        <v>479215</v>
      </c>
    </row>
    <row r="58" spans="1:8" ht="12.75">
      <c r="A58" s="456" t="s">
        <v>177</v>
      </c>
      <c r="B58" s="170"/>
      <c r="C58" s="170"/>
      <c r="D58" s="170"/>
      <c r="E58" s="170"/>
      <c r="F58" s="170"/>
      <c r="G58" s="48"/>
      <c r="H58" s="457">
        <v>7928037.49</v>
      </c>
    </row>
    <row r="59" spans="1:8" ht="12.75">
      <c r="A59" s="456" t="s">
        <v>250</v>
      </c>
      <c r="B59" s="170"/>
      <c r="C59" s="170"/>
      <c r="D59" s="170"/>
      <c r="E59" s="170"/>
      <c r="F59" s="170"/>
      <c r="G59" s="48"/>
      <c r="H59" s="457">
        <v>186080</v>
      </c>
    </row>
    <row r="60" spans="1:8" ht="12.75">
      <c r="A60" s="456" t="s">
        <v>180</v>
      </c>
      <c r="B60" s="170"/>
      <c r="C60" s="170"/>
      <c r="D60" s="170"/>
      <c r="E60" s="170"/>
      <c r="F60" s="170"/>
      <c r="G60" s="48"/>
      <c r="H60" s="457">
        <v>6689503.28</v>
      </c>
    </row>
    <row r="61" spans="1:8" ht="12.75">
      <c r="A61" s="456" t="s">
        <v>249</v>
      </c>
      <c r="B61" s="170"/>
      <c r="C61" s="170"/>
      <c r="D61" s="170"/>
      <c r="E61" s="170"/>
      <c r="F61" s="170"/>
      <c r="G61" s="48"/>
      <c r="H61" s="457">
        <v>1113054.34</v>
      </c>
    </row>
    <row r="62" spans="1:8" ht="12.75">
      <c r="A62" s="456" t="s">
        <v>223</v>
      </c>
      <c r="B62" s="170"/>
      <c r="C62" s="170"/>
      <c r="D62" s="170"/>
      <c r="E62" s="170"/>
      <c r="F62" s="170"/>
      <c r="G62" s="48"/>
      <c r="H62" s="457">
        <v>36754</v>
      </c>
    </row>
    <row r="63" spans="1:8" ht="12.75">
      <c r="A63" s="456" t="s">
        <v>224</v>
      </c>
      <c r="B63" s="170"/>
      <c r="C63" s="170"/>
      <c r="D63" s="170"/>
      <c r="E63" s="170"/>
      <c r="F63" s="170"/>
      <c r="G63" s="48"/>
      <c r="H63" s="457">
        <v>454441</v>
      </c>
    </row>
    <row r="64" spans="1:8" ht="12.75">
      <c r="A64" s="456" t="s">
        <v>225</v>
      </c>
      <c r="B64" s="170"/>
      <c r="C64" s="170"/>
      <c r="D64" s="170"/>
      <c r="E64" s="170"/>
      <c r="F64" s="170"/>
      <c r="G64" s="48"/>
      <c r="H64" s="457">
        <v>4356</v>
      </c>
    </row>
    <row r="65" spans="1:8" ht="12.75">
      <c r="A65" s="456" t="s">
        <v>279</v>
      </c>
      <c r="B65" s="170"/>
      <c r="C65" s="170"/>
      <c r="D65" s="170"/>
      <c r="E65" s="170"/>
      <c r="F65" s="170"/>
      <c r="G65" s="48"/>
      <c r="H65" s="457">
        <v>58080</v>
      </c>
    </row>
    <row r="66" spans="1:8" ht="12.75">
      <c r="A66" s="456" t="s">
        <v>268</v>
      </c>
      <c r="B66" s="170"/>
      <c r="C66" s="170"/>
      <c r="D66" s="170"/>
      <c r="E66" s="170"/>
      <c r="F66" s="170"/>
      <c r="G66" s="48"/>
      <c r="H66" s="457">
        <v>329000</v>
      </c>
    </row>
    <row r="67" spans="1:8" ht="12.75">
      <c r="A67" s="456" t="s">
        <v>269</v>
      </c>
      <c r="B67" s="170"/>
      <c r="C67" s="170"/>
      <c r="D67" s="170"/>
      <c r="E67" s="170"/>
      <c r="F67" s="170"/>
      <c r="G67" s="48"/>
      <c r="H67" s="457">
        <v>569826.26</v>
      </c>
    </row>
    <row r="68" spans="1:8" ht="12.75">
      <c r="A68" s="456" t="s">
        <v>253</v>
      </c>
      <c r="B68" s="170"/>
      <c r="C68" s="170"/>
      <c r="D68" s="170"/>
      <c r="E68" s="170"/>
      <c r="F68" s="170"/>
      <c r="G68" s="48"/>
      <c r="H68" s="457">
        <v>1223</v>
      </c>
    </row>
    <row r="69" spans="1:8" ht="13.5" thickBot="1">
      <c r="A69" s="459"/>
      <c r="B69" s="171"/>
      <c r="C69" s="171"/>
      <c r="D69" s="171"/>
      <c r="E69" s="171"/>
      <c r="F69" s="171"/>
      <c r="G69" s="50"/>
      <c r="H69" s="460"/>
    </row>
    <row r="70" spans="1:8" ht="13.5" thickBot="1">
      <c r="A70" s="450" t="s">
        <v>127</v>
      </c>
      <c r="B70" s="451"/>
      <c r="C70" s="451"/>
      <c r="D70" s="451"/>
      <c r="E70" s="451"/>
      <c r="F70" s="451"/>
      <c r="G70" s="453"/>
      <c r="H70" s="472">
        <f>SUM(H21:H69)</f>
        <v>120236451.06</v>
      </c>
    </row>
    <row r="71" spans="1:8" ht="13.5" thickBot="1">
      <c r="A71" s="450" t="s">
        <v>316</v>
      </c>
      <c r="B71" s="451"/>
      <c r="C71" s="451"/>
      <c r="D71" s="451"/>
      <c r="E71" s="451"/>
      <c r="F71" s="451"/>
      <c r="G71" s="453"/>
      <c r="H71" s="472">
        <f>SUM(H17-H70)</f>
        <v>1039266.349999994</v>
      </c>
    </row>
    <row r="72" spans="1:8" ht="13.5" thickBot="1">
      <c r="A72" s="473"/>
      <c r="B72" s="474"/>
      <c r="C72" s="474"/>
      <c r="D72" s="474"/>
      <c r="E72" s="474"/>
      <c r="F72" s="474"/>
      <c r="G72" s="475"/>
      <c r="H72" s="476"/>
    </row>
    <row r="73" spans="1:8" ht="13.5" thickBot="1">
      <c r="A73" s="450" t="s">
        <v>317</v>
      </c>
      <c r="B73" s="451"/>
      <c r="C73" s="451"/>
      <c r="D73" s="451"/>
      <c r="E73" s="451"/>
      <c r="F73" s="451"/>
      <c r="G73" s="453"/>
      <c r="H73" s="452">
        <f>SUM(H17-H70)</f>
        <v>1039266.349999994</v>
      </c>
    </row>
    <row r="80" ht="12.75">
      <c r="A80" s="239"/>
    </row>
    <row r="81" ht="12.75">
      <c r="A81" s="239"/>
    </row>
    <row r="82" ht="12.75">
      <c r="A82" s="23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2">
      <selection activeCell="D40" sqref="D40"/>
    </sheetView>
  </sheetViews>
  <sheetFormatPr defaultColWidth="9.00390625" defaultRowHeight="12.75"/>
  <cols>
    <col min="1" max="1" width="26.75390625" style="1" customWidth="1"/>
    <col min="2" max="2" width="10.625" style="1" customWidth="1"/>
    <col min="3" max="4" width="9.75390625" style="1" customWidth="1"/>
    <col min="5" max="5" width="7.75390625" style="1" customWidth="1"/>
    <col min="6" max="6" width="9.75390625" style="1" customWidth="1"/>
    <col min="7" max="7" width="8.00390625" style="1" customWidth="1"/>
    <col min="8" max="16384" width="9.125" style="1" customWidth="1"/>
  </cols>
  <sheetData>
    <row r="1" spans="1:7" ht="15.75">
      <c r="A1" s="36" t="s">
        <v>37</v>
      </c>
      <c r="F1" s="36" t="s">
        <v>74</v>
      </c>
      <c r="G1" s="36"/>
    </row>
    <row r="2" ht="15">
      <c r="F2" s="45"/>
    </row>
    <row r="5" spans="1:7" s="54" customFormat="1" ht="18">
      <c r="A5" s="36" t="s">
        <v>284</v>
      </c>
      <c r="B5" s="1"/>
      <c r="C5" s="1"/>
      <c r="D5" s="1"/>
      <c r="E5" s="1"/>
      <c r="F5" s="1"/>
      <c r="G5" s="36"/>
    </row>
    <row r="6" spans="1:7" s="56" customFormat="1" ht="18">
      <c r="A6" s="539" t="s">
        <v>75</v>
      </c>
      <c r="B6" s="539"/>
      <c r="C6" s="539"/>
      <c r="D6" s="539"/>
      <c r="E6" s="539"/>
      <c r="F6" s="539"/>
      <c r="G6" s="539"/>
    </row>
    <row r="7" s="55" customFormat="1" ht="15"/>
    <row r="8" spans="3:5" ht="15.75" thickBot="1">
      <c r="C8" s="57"/>
      <c r="D8" s="57"/>
      <c r="E8" s="57"/>
    </row>
    <row r="9" spans="1:7" ht="15" customHeight="1">
      <c r="A9" s="540"/>
      <c r="B9" s="58"/>
      <c r="C9" s="59"/>
      <c r="D9" s="542" t="s">
        <v>282</v>
      </c>
      <c r="E9" s="60"/>
      <c r="F9" s="544" t="s">
        <v>285</v>
      </c>
      <c r="G9" s="546" t="s">
        <v>167</v>
      </c>
    </row>
    <row r="10" spans="1:7" ht="31.5" customHeight="1">
      <c r="A10" s="541"/>
      <c r="B10" s="61" t="s">
        <v>165</v>
      </c>
      <c r="C10" s="61" t="s">
        <v>166</v>
      </c>
      <c r="D10" s="543"/>
      <c r="E10" s="61" t="s">
        <v>76</v>
      </c>
      <c r="F10" s="545"/>
      <c r="G10" s="547"/>
    </row>
    <row r="11" spans="1:7" ht="19.5" customHeight="1">
      <c r="A11" s="193" t="s">
        <v>77</v>
      </c>
      <c r="B11" s="194"/>
      <c r="C11" s="195"/>
      <c r="D11" s="195"/>
      <c r="E11" s="195"/>
      <c r="F11" s="196"/>
      <c r="G11" s="197"/>
    </row>
    <row r="12" spans="1:7" ht="15">
      <c r="A12" s="198"/>
      <c r="B12" s="62"/>
      <c r="C12" s="62"/>
      <c r="D12" s="62"/>
      <c r="E12" s="62"/>
      <c r="F12" s="62"/>
      <c r="G12" s="63"/>
    </row>
    <row r="13" spans="1:7" ht="15">
      <c r="A13" s="198" t="s">
        <v>78</v>
      </c>
      <c r="B13" s="64">
        <v>2</v>
      </c>
      <c r="C13" s="64">
        <v>2</v>
      </c>
      <c r="D13" s="64">
        <v>2</v>
      </c>
      <c r="E13" s="62">
        <f>SUM(D13/C13)*100</f>
        <v>100</v>
      </c>
      <c r="F13" s="64">
        <v>3</v>
      </c>
      <c r="G13" s="63">
        <f>SUM(D13/F13)*100</f>
        <v>66.66666666666666</v>
      </c>
    </row>
    <row r="14" spans="1:7" ht="15">
      <c r="A14" s="198" t="s">
        <v>79</v>
      </c>
      <c r="B14" s="64">
        <v>1</v>
      </c>
      <c r="C14" s="64">
        <v>1</v>
      </c>
      <c r="D14" s="64">
        <v>1</v>
      </c>
      <c r="E14" s="62">
        <f>SUM(D14/C14)*100</f>
        <v>100</v>
      </c>
      <c r="F14" s="64">
        <v>1</v>
      </c>
      <c r="G14" s="63">
        <f>SUM(D14/F14)*100</f>
        <v>100</v>
      </c>
    </row>
    <row r="15" spans="1:7" ht="15">
      <c r="A15" s="198" t="s">
        <v>80</v>
      </c>
      <c r="B15" s="64">
        <v>93</v>
      </c>
      <c r="C15" s="64">
        <v>93</v>
      </c>
      <c r="D15" s="64">
        <v>89</v>
      </c>
      <c r="E15" s="62">
        <f>SUM(D15/C15)*100</f>
        <v>95.6989247311828</v>
      </c>
      <c r="F15" s="64">
        <v>88</v>
      </c>
      <c r="G15" s="63">
        <f>SUM(D15/F15)*100</f>
        <v>101.13636363636364</v>
      </c>
    </row>
    <row r="16" spans="1:7" ht="15.75" thickBot="1">
      <c r="A16" s="199"/>
      <c r="B16" s="65"/>
      <c r="C16" s="66"/>
      <c r="D16" s="66"/>
      <c r="E16" s="67"/>
      <c r="F16" s="68"/>
      <c r="G16" s="69"/>
    </row>
    <row r="17" spans="1:9" ht="16.5" thickBot="1">
      <c r="A17" s="200" t="s">
        <v>81</v>
      </c>
      <c r="B17" s="70">
        <f>SUM(B12:B15)</f>
        <v>96</v>
      </c>
      <c r="C17" s="70">
        <f>SUM(C12:C15)</f>
        <v>96</v>
      </c>
      <c r="D17" s="70">
        <f>SUM(D12:D15)</f>
        <v>92</v>
      </c>
      <c r="E17" s="71">
        <f>SUM(D17/C17)*100</f>
        <v>95.83333333333334</v>
      </c>
      <c r="F17" s="72">
        <f>SUM(F12:F15)</f>
        <v>92</v>
      </c>
      <c r="G17" s="73">
        <f>SUM(D17/F17)*100</f>
        <v>100</v>
      </c>
      <c r="I17" s="537"/>
    </row>
    <row r="18" spans="1:9" ht="15.75" thickBot="1">
      <c r="A18" s="261" t="s">
        <v>123</v>
      </c>
      <c r="B18" s="262">
        <v>8</v>
      </c>
      <c r="C18" s="263">
        <v>8</v>
      </c>
      <c r="D18" s="263">
        <v>9</v>
      </c>
      <c r="E18" s="264">
        <f>SUM(D18/C18)*100</f>
        <v>112.5</v>
      </c>
      <c r="F18" s="265">
        <v>7</v>
      </c>
      <c r="G18" s="266">
        <f>SUM(D18/F18)*100</f>
        <v>128.57142857142858</v>
      </c>
      <c r="I18" s="537"/>
    </row>
    <row r="19" spans="1:9" ht="16.5" thickBot="1">
      <c r="A19" s="271" t="s">
        <v>129</v>
      </c>
      <c r="B19" s="272">
        <f>SUM(B17+B18)</f>
        <v>104</v>
      </c>
      <c r="C19" s="272">
        <f>SUM(C17+C18)</f>
        <v>104</v>
      </c>
      <c r="D19" s="272">
        <f>SUM(D17+D18)</f>
        <v>101</v>
      </c>
      <c r="E19" s="72">
        <f>SUM(D19/C19)*100</f>
        <v>97.11538461538461</v>
      </c>
      <c r="F19" s="272">
        <f>SUM(F17+F18)</f>
        <v>99</v>
      </c>
      <c r="G19" s="273">
        <f>SUM(D19/F19)*100</f>
        <v>102.020202020202</v>
      </c>
      <c r="I19" s="537"/>
    </row>
    <row r="20" spans="1:9" ht="16.5" thickBot="1">
      <c r="A20" s="267"/>
      <c r="B20" s="268"/>
      <c r="C20" s="268"/>
      <c r="D20" s="269"/>
      <c r="E20" s="71"/>
      <c r="F20" s="268"/>
      <c r="G20" s="270"/>
      <c r="I20" s="537"/>
    </row>
    <row r="21" spans="1:9" ht="24.75" customHeight="1">
      <c r="A21" s="202" t="s">
        <v>82</v>
      </c>
      <c r="B21" s="74"/>
      <c r="C21" s="75"/>
      <c r="D21" s="75"/>
      <c r="E21" s="76"/>
      <c r="F21" s="212"/>
      <c r="G21" s="77"/>
      <c r="I21" s="537"/>
    </row>
    <row r="22" spans="1:9" ht="15" customHeight="1">
      <c r="A22" s="202"/>
      <c r="B22" s="74"/>
      <c r="C22" s="75"/>
      <c r="D22" s="75"/>
      <c r="E22" s="76"/>
      <c r="F22" s="212"/>
      <c r="G22" s="77"/>
      <c r="I22" s="537"/>
    </row>
    <row r="23" spans="1:9" ht="15" customHeight="1">
      <c r="A23" s="278" t="s">
        <v>169</v>
      </c>
      <c r="B23" s="274">
        <f>SUM(B24:B26)</f>
        <v>22.099999999999998</v>
      </c>
      <c r="C23" s="274">
        <f>SUM(C24:C26)</f>
        <v>22.099999999999998</v>
      </c>
      <c r="D23" s="274">
        <f>SUM(D24:D26)</f>
        <v>22.099999999999998</v>
      </c>
      <c r="E23" s="275">
        <f aca="true" t="shared" si="0" ref="E23:E30">SUM(D23/C23)*100</f>
        <v>100</v>
      </c>
      <c r="F23" s="274">
        <f>SUM(F24:F26)</f>
        <v>22.099999999999998</v>
      </c>
      <c r="G23" s="276">
        <f aca="true" t="shared" si="1" ref="G23:G30">SUM(D23/F23)*100</f>
        <v>100</v>
      </c>
      <c r="I23" s="537"/>
    </row>
    <row r="24" spans="1:9" ht="15" customHeight="1">
      <c r="A24" s="277" t="s">
        <v>152</v>
      </c>
      <c r="B24" s="281">
        <v>20</v>
      </c>
      <c r="C24" s="282">
        <v>20</v>
      </c>
      <c r="D24" s="282">
        <v>20</v>
      </c>
      <c r="E24" s="292">
        <f t="shared" si="0"/>
        <v>100</v>
      </c>
      <c r="F24" s="283">
        <v>20</v>
      </c>
      <c r="G24" s="293">
        <f t="shared" si="1"/>
        <v>100</v>
      </c>
      <c r="I24" s="537"/>
    </row>
    <row r="25" spans="1:9" ht="15" customHeight="1">
      <c r="A25" s="277" t="s">
        <v>150</v>
      </c>
      <c r="B25" s="281">
        <v>1.4</v>
      </c>
      <c r="C25" s="282">
        <v>1.4</v>
      </c>
      <c r="D25" s="282">
        <v>1.4</v>
      </c>
      <c r="E25" s="292">
        <f t="shared" si="0"/>
        <v>100</v>
      </c>
      <c r="F25" s="284">
        <v>1.4</v>
      </c>
      <c r="G25" s="293">
        <f t="shared" si="1"/>
        <v>100</v>
      </c>
      <c r="I25" s="537"/>
    </row>
    <row r="26" spans="1:9" ht="15" customHeight="1">
      <c r="A26" s="277" t="s">
        <v>151</v>
      </c>
      <c r="B26" s="281">
        <v>0.7</v>
      </c>
      <c r="C26" s="282">
        <v>0.7</v>
      </c>
      <c r="D26" s="282">
        <v>0.7</v>
      </c>
      <c r="E26" s="292">
        <f t="shared" si="0"/>
        <v>100</v>
      </c>
      <c r="F26" s="285">
        <v>0.7</v>
      </c>
      <c r="G26" s="293">
        <f t="shared" si="1"/>
        <v>100</v>
      </c>
      <c r="I26" s="537"/>
    </row>
    <row r="27" spans="1:9" ht="15" customHeight="1">
      <c r="A27" s="203" t="s">
        <v>168</v>
      </c>
      <c r="B27" s="291">
        <f>SUM(B28+B29)</f>
        <v>8</v>
      </c>
      <c r="C27" s="290">
        <f>SUM(C28+C29)</f>
        <v>8</v>
      </c>
      <c r="D27" s="78">
        <f>SUM(D28+D29)</f>
        <v>6</v>
      </c>
      <c r="E27" s="275">
        <f t="shared" si="0"/>
        <v>75</v>
      </c>
      <c r="F27" s="291">
        <f>SUM(F28+F29)</f>
        <v>5</v>
      </c>
      <c r="G27" s="276">
        <f t="shared" si="1"/>
        <v>120</v>
      </c>
      <c r="I27" s="537"/>
    </row>
    <row r="28" spans="1:9" ht="15" customHeight="1">
      <c r="A28" s="277" t="s">
        <v>170</v>
      </c>
      <c r="B28" s="281">
        <v>6</v>
      </c>
      <c r="C28" s="282">
        <v>6</v>
      </c>
      <c r="D28" s="282">
        <v>4</v>
      </c>
      <c r="E28" s="283">
        <f t="shared" si="0"/>
        <v>66.66666666666666</v>
      </c>
      <c r="F28" s="285">
        <v>5</v>
      </c>
      <c r="G28" s="293">
        <f t="shared" si="1"/>
        <v>80</v>
      </c>
      <c r="I28" s="537"/>
    </row>
    <row r="29" spans="1:9" ht="15" customHeight="1" thickBot="1">
      <c r="A29" s="277" t="s">
        <v>171</v>
      </c>
      <c r="B29" s="281">
        <v>2</v>
      </c>
      <c r="C29" s="282">
        <v>2</v>
      </c>
      <c r="D29" s="282">
        <v>2</v>
      </c>
      <c r="E29" s="283">
        <f t="shared" si="0"/>
        <v>100</v>
      </c>
      <c r="F29" s="283"/>
      <c r="G29" s="286"/>
      <c r="I29" s="537"/>
    </row>
    <row r="30" spans="1:7" s="36" customFormat="1" ht="16.5" thickBot="1">
      <c r="A30" s="204" t="s">
        <v>81</v>
      </c>
      <c r="B30" s="79">
        <f>SUM(B23+B27)</f>
        <v>30.099999999999998</v>
      </c>
      <c r="C30" s="79">
        <f>SUM(C23+C27)</f>
        <v>30.099999999999998</v>
      </c>
      <c r="D30" s="79">
        <f>SUM(D23+D27)</f>
        <v>28.099999999999998</v>
      </c>
      <c r="E30" s="80">
        <f t="shared" si="0"/>
        <v>93.35548172757476</v>
      </c>
      <c r="F30" s="79">
        <f>SUM(F23+F27)</f>
        <v>27.099999999999998</v>
      </c>
      <c r="G30" s="81">
        <f t="shared" si="1"/>
        <v>103.690036900369</v>
      </c>
    </row>
    <row r="31" spans="1:7" s="36" customFormat="1" ht="16.5" thickBot="1">
      <c r="A31" s="205"/>
      <c r="B31" s="206"/>
      <c r="C31" s="206"/>
      <c r="D31" s="206"/>
      <c r="E31" s="206"/>
      <c r="F31" s="206"/>
      <c r="G31" s="201"/>
    </row>
    <row r="32" spans="1:7" s="82" customFormat="1" ht="18.75" thickBot="1">
      <c r="A32" s="207" t="s">
        <v>83</v>
      </c>
      <c r="B32" s="208">
        <f>SUM(B19+B30)</f>
        <v>134.1</v>
      </c>
      <c r="C32" s="208">
        <f>SUM(C19+C30)</f>
        <v>134.1</v>
      </c>
      <c r="D32" s="208">
        <f>SUM(D19+D30)</f>
        <v>129.1</v>
      </c>
      <c r="E32" s="209">
        <f>SUM(D32/C32)*100</f>
        <v>96.27143922445936</v>
      </c>
      <c r="F32" s="208">
        <f>SUM(F19+F30)</f>
        <v>126.1</v>
      </c>
      <c r="G32" s="210">
        <f>SUM(D32/F32)*100</f>
        <v>102.37906423473433</v>
      </c>
    </row>
    <row r="34" ht="15">
      <c r="A34" s="45" t="s">
        <v>124</v>
      </c>
    </row>
    <row r="35" ht="15">
      <c r="A35" s="107" t="s">
        <v>122</v>
      </c>
    </row>
    <row r="40" spans="3:7" ht="15">
      <c r="C40" s="83"/>
      <c r="D40" s="83"/>
      <c r="E40" s="83"/>
      <c r="F40" s="538"/>
      <c r="G40" s="538"/>
    </row>
  </sheetData>
  <sheetProtection/>
  <mergeCells count="7">
    <mergeCell ref="I17:I29"/>
    <mergeCell ref="F40:G40"/>
    <mergeCell ref="A6:G6"/>
    <mergeCell ref="A9:A10"/>
    <mergeCell ref="D9:D10"/>
    <mergeCell ref="F9:F10"/>
    <mergeCell ref="G9:G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A12" sqref="A12"/>
    </sheetView>
  </sheetViews>
  <sheetFormatPr defaultColWidth="9.00390625" defaultRowHeight="12.75"/>
  <cols>
    <col min="1" max="1" width="20.75390625" style="0" customWidth="1"/>
    <col min="2" max="4" width="9.75390625" style="0" customWidth="1"/>
    <col min="5" max="5" width="8.75390625" style="0" customWidth="1"/>
    <col min="6" max="6" width="9.75390625" style="0" customWidth="1"/>
    <col min="7" max="7" width="7.75390625" style="0" customWidth="1"/>
    <col min="8" max="10" width="9.75390625" style="0" customWidth="1"/>
    <col min="11" max="11" width="8.75390625" style="0" customWidth="1"/>
    <col min="12" max="12" width="9.75390625" style="0" customWidth="1"/>
    <col min="13" max="13" width="7.75390625" style="0" customWidth="1"/>
  </cols>
  <sheetData>
    <row r="1" spans="1:13" ht="15.75">
      <c r="A1" s="36" t="s">
        <v>37</v>
      </c>
      <c r="I1" s="36"/>
      <c r="J1" s="36"/>
      <c r="K1" s="36" t="s">
        <v>149</v>
      </c>
      <c r="L1" s="36"/>
      <c r="M1" s="36"/>
    </row>
    <row r="2" spans="1:13" ht="20.25">
      <c r="A2" s="548" t="s">
        <v>281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</row>
    <row r="3" spans="8:13" ht="13.5" thickBot="1">
      <c r="H3" s="85"/>
      <c r="I3" s="85"/>
      <c r="J3" s="85"/>
      <c r="K3" s="85"/>
      <c r="L3" s="85"/>
      <c r="M3" s="85"/>
    </row>
    <row r="4" spans="1:13" s="86" customFormat="1" ht="16.5" thickBot="1">
      <c r="A4" s="550"/>
      <c r="B4" s="553" t="s">
        <v>84</v>
      </c>
      <c r="C4" s="553"/>
      <c r="D4" s="553"/>
      <c r="E4" s="553"/>
      <c r="F4" s="553"/>
      <c r="G4" s="554"/>
      <c r="H4" s="555" t="s">
        <v>137</v>
      </c>
      <c r="I4" s="556"/>
      <c r="J4" s="556"/>
      <c r="K4" s="556"/>
      <c r="L4" s="556"/>
      <c r="M4" s="557"/>
    </row>
    <row r="5" spans="1:13" s="86" customFormat="1" ht="15.75" customHeight="1">
      <c r="A5" s="551"/>
      <c r="B5" s="87"/>
      <c r="C5" s="88"/>
      <c r="D5" s="88"/>
      <c r="E5" s="88"/>
      <c r="F5" s="88"/>
      <c r="G5" s="177" t="s">
        <v>85</v>
      </c>
      <c r="H5" s="558" t="s">
        <v>165</v>
      </c>
      <c r="I5" s="89"/>
      <c r="J5" s="89"/>
      <c r="K5" s="89"/>
      <c r="L5" s="89"/>
      <c r="M5" s="177" t="s">
        <v>85</v>
      </c>
    </row>
    <row r="6" spans="1:13" s="86" customFormat="1" ht="33" customHeight="1" thickBot="1">
      <c r="A6" s="552"/>
      <c r="B6" s="173" t="s">
        <v>165</v>
      </c>
      <c r="C6" s="174" t="s">
        <v>166</v>
      </c>
      <c r="D6" s="174" t="s">
        <v>282</v>
      </c>
      <c r="E6" s="174" t="s">
        <v>76</v>
      </c>
      <c r="F6" s="174" t="s">
        <v>283</v>
      </c>
      <c r="G6" s="175" t="s">
        <v>173</v>
      </c>
      <c r="H6" s="559"/>
      <c r="I6" s="176" t="s">
        <v>166</v>
      </c>
      <c r="J6" s="176" t="s">
        <v>282</v>
      </c>
      <c r="K6" s="176" t="s">
        <v>76</v>
      </c>
      <c r="L6" s="176" t="s">
        <v>283</v>
      </c>
      <c r="M6" s="175" t="s">
        <v>173</v>
      </c>
    </row>
    <row r="7" spans="1:13" s="1" customFormat="1" ht="15">
      <c r="A7" s="179" t="s">
        <v>77</v>
      </c>
      <c r="B7" s="90"/>
      <c r="C7" s="91"/>
      <c r="D7" s="91"/>
      <c r="E7" s="91"/>
      <c r="F7" s="91"/>
      <c r="G7" s="92"/>
      <c r="H7" s="93"/>
      <c r="I7" s="91"/>
      <c r="J7" s="91"/>
      <c r="K7" s="91"/>
      <c r="L7" s="91"/>
      <c r="M7" s="94"/>
    </row>
    <row r="8" spans="1:13" s="1" customFormat="1" ht="15">
      <c r="A8" s="180" t="s">
        <v>78</v>
      </c>
      <c r="B8" s="356">
        <v>660</v>
      </c>
      <c r="C8" s="357">
        <v>660</v>
      </c>
      <c r="D8" s="357">
        <v>511</v>
      </c>
      <c r="E8" s="62">
        <f aca="true" t="shared" si="0" ref="E8:E13">+D8/C8*100</f>
        <v>77.42424242424242</v>
      </c>
      <c r="F8" s="357">
        <v>994</v>
      </c>
      <c r="G8" s="63">
        <f aca="true" t="shared" si="1" ref="G8:G13">+D8/F8*100</f>
        <v>51.40845070422535</v>
      </c>
      <c r="H8" s="96"/>
      <c r="I8" s="97"/>
      <c r="J8" s="97"/>
      <c r="K8" s="95"/>
      <c r="L8" s="97"/>
      <c r="M8" s="98"/>
    </row>
    <row r="9" spans="1:13" s="1" customFormat="1" ht="15" customHeight="1">
      <c r="A9" s="180" t="s">
        <v>79</v>
      </c>
      <c r="B9" s="356">
        <v>335</v>
      </c>
      <c r="C9" s="357">
        <v>335</v>
      </c>
      <c r="D9" s="357">
        <v>330</v>
      </c>
      <c r="E9" s="62">
        <f t="shared" si="0"/>
        <v>98.50746268656717</v>
      </c>
      <c r="F9" s="357">
        <v>330</v>
      </c>
      <c r="G9" s="63">
        <f t="shared" si="1"/>
        <v>100</v>
      </c>
      <c r="H9" s="96"/>
      <c r="I9" s="97"/>
      <c r="J9" s="97"/>
      <c r="K9" s="95"/>
      <c r="L9" s="97"/>
      <c r="M9" s="98"/>
    </row>
    <row r="10" spans="1:13" s="1" customFormat="1" ht="15">
      <c r="A10" s="180" t="s">
        <v>286</v>
      </c>
      <c r="B10" s="356"/>
      <c r="C10" s="357"/>
      <c r="D10" s="357"/>
      <c r="E10" s="62"/>
      <c r="F10" s="357"/>
      <c r="G10" s="63"/>
      <c r="H10" s="375">
        <v>145</v>
      </c>
      <c r="I10" s="357">
        <v>170</v>
      </c>
      <c r="J10" s="357">
        <v>159</v>
      </c>
      <c r="K10" s="401">
        <f>+J10/I10*100</f>
        <v>93.52941176470588</v>
      </c>
      <c r="L10" s="357">
        <v>110</v>
      </c>
      <c r="M10" s="404">
        <f>+J10/L10*100</f>
        <v>144.54545454545456</v>
      </c>
    </row>
    <row r="11" spans="1:13" s="1" customFormat="1" ht="15">
      <c r="A11" s="180" t="s">
        <v>287</v>
      </c>
      <c r="B11" s="356">
        <v>30800</v>
      </c>
      <c r="C11" s="357">
        <v>31550</v>
      </c>
      <c r="D11" s="357">
        <v>30930</v>
      </c>
      <c r="E11" s="62">
        <f t="shared" si="0"/>
        <v>98.03486529318542</v>
      </c>
      <c r="F11" s="357">
        <v>30269</v>
      </c>
      <c r="G11" s="63">
        <f t="shared" si="1"/>
        <v>102.18375235389342</v>
      </c>
      <c r="H11" s="375">
        <v>3590</v>
      </c>
      <c r="I11" s="357">
        <v>3590</v>
      </c>
      <c r="J11" s="357">
        <v>3388</v>
      </c>
      <c r="K11" s="401">
        <f>+J11/I11*100</f>
        <v>94.3732590529248</v>
      </c>
      <c r="L11" s="357">
        <v>3447</v>
      </c>
      <c r="M11" s="404">
        <f>+J11/L11*100</f>
        <v>98.2883666956774</v>
      </c>
    </row>
    <row r="12" spans="1:13" s="1" customFormat="1" ht="15.75" thickBot="1">
      <c r="A12" s="99"/>
      <c r="B12" s="358"/>
      <c r="C12" s="359"/>
      <c r="D12" s="359"/>
      <c r="E12" s="360"/>
      <c r="F12" s="359"/>
      <c r="G12" s="361"/>
      <c r="H12" s="388"/>
      <c r="I12" s="359"/>
      <c r="J12" s="359"/>
      <c r="K12" s="402"/>
      <c r="L12" s="359"/>
      <c r="M12" s="405"/>
    </row>
    <row r="13" spans="1:13" s="36" customFormat="1" ht="16.5" thickBot="1">
      <c r="A13" s="100" t="s">
        <v>86</v>
      </c>
      <c r="B13" s="362">
        <f>SUM(B8:B11)</f>
        <v>31795</v>
      </c>
      <c r="C13" s="363">
        <f>SUM(C8:C11)</f>
        <v>32545</v>
      </c>
      <c r="D13" s="363">
        <f>SUM(D8:D11)</f>
        <v>31771</v>
      </c>
      <c r="E13" s="72">
        <f t="shared" si="0"/>
        <v>97.62175449377784</v>
      </c>
      <c r="F13" s="363">
        <f>SUM(F8:F11)</f>
        <v>31593</v>
      </c>
      <c r="G13" s="364">
        <f t="shared" si="1"/>
        <v>100.56341594657043</v>
      </c>
      <c r="H13" s="389">
        <f>SUM(H8:H11)</f>
        <v>3735</v>
      </c>
      <c r="I13" s="363">
        <f>SUM(I8:I11)</f>
        <v>3760</v>
      </c>
      <c r="J13" s="363">
        <f>SUM(J8:J11)</f>
        <v>3547</v>
      </c>
      <c r="K13" s="403">
        <f>+J13/I13*100</f>
        <v>94.33510638297872</v>
      </c>
      <c r="L13" s="363">
        <f>SUM(L8:L11)</f>
        <v>3557</v>
      </c>
      <c r="M13" s="406">
        <f>+J13/L13*100</f>
        <v>99.71886421141411</v>
      </c>
    </row>
    <row r="14" spans="1:13" s="1" customFormat="1" ht="15">
      <c r="A14" s="101"/>
      <c r="B14" s="365"/>
      <c r="C14" s="366"/>
      <c r="D14" s="366"/>
      <c r="E14" s="366"/>
      <c r="F14" s="366"/>
      <c r="G14" s="367"/>
      <c r="H14" s="102"/>
      <c r="I14" s="102"/>
      <c r="J14" s="102"/>
      <c r="K14" s="102"/>
      <c r="L14" s="102"/>
      <c r="M14" s="103"/>
    </row>
    <row r="15" spans="1:13" s="1" customFormat="1" ht="15.75" thickBot="1">
      <c r="A15" s="178" t="s">
        <v>118</v>
      </c>
      <c r="B15" s="368"/>
      <c r="C15" s="369"/>
      <c r="D15" s="369"/>
      <c r="E15" s="369"/>
      <c r="F15" s="369"/>
      <c r="G15" s="370"/>
      <c r="H15" s="104"/>
      <c r="I15" s="104"/>
      <c r="J15" s="104"/>
      <c r="K15" s="104"/>
      <c r="L15" s="104"/>
      <c r="M15" s="105"/>
    </row>
    <row r="16" spans="1:13" s="1" customFormat="1" ht="15">
      <c r="A16" s="279" t="s">
        <v>153</v>
      </c>
      <c r="B16" s="371">
        <f>SUM(B17:B19)</f>
        <v>3385</v>
      </c>
      <c r="C16" s="371">
        <f>SUM(C17:C19)</f>
        <v>3540</v>
      </c>
      <c r="D16" s="371">
        <f>SUM(D17:D19)</f>
        <v>3540</v>
      </c>
      <c r="E16" s="62">
        <f aca="true" t="shared" si="2" ref="E16:E22">+D16/C16*100</f>
        <v>100</v>
      </c>
      <c r="F16" s="371">
        <f>SUM(F17:F19)</f>
        <v>3833</v>
      </c>
      <c r="G16" s="63">
        <f aca="true" t="shared" si="3" ref="G16:G21">+D16/F16*100</f>
        <v>92.35585703104617</v>
      </c>
      <c r="H16" s="371">
        <f>SUM(H17:H19)</f>
        <v>1973</v>
      </c>
      <c r="I16" s="371">
        <f>SUM(I17:I19)</f>
        <v>1818</v>
      </c>
      <c r="J16" s="371">
        <f>SUM(J17:J19)</f>
        <v>1818</v>
      </c>
      <c r="K16" s="62">
        <f aca="true" t="shared" si="4" ref="K16:K22">+J16/I16*100</f>
        <v>100</v>
      </c>
      <c r="L16" s="371">
        <f>SUM(L17:L19)</f>
        <v>1525</v>
      </c>
      <c r="M16" s="63">
        <f aca="true" t="shared" si="5" ref="M16:M21">+J16/L16*100</f>
        <v>119.21311475409837</v>
      </c>
    </row>
    <row r="17" spans="1:13" s="1" customFormat="1" ht="15">
      <c r="A17" s="280" t="s">
        <v>117</v>
      </c>
      <c r="B17" s="372">
        <v>2650</v>
      </c>
      <c r="C17" s="373">
        <v>2860</v>
      </c>
      <c r="D17" s="373">
        <v>2860</v>
      </c>
      <c r="E17" s="283">
        <f t="shared" si="2"/>
        <v>100</v>
      </c>
      <c r="F17" s="373">
        <v>3138</v>
      </c>
      <c r="G17" s="374">
        <f t="shared" si="3"/>
        <v>91.1408540471638</v>
      </c>
      <c r="H17" s="390">
        <v>1500</v>
      </c>
      <c r="I17" s="391">
        <v>1290</v>
      </c>
      <c r="J17" s="391">
        <v>1290</v>
      </c>
      <c r="K17" s="283">
        <f t="shared" si="4"/>
        <v>100</v>
      </c>
      <c r="L17" s="391">
        <v>1012</v>
      </c>
      <c r="M17" s="374">
        <f t="shared" si="5"/>
        <v>127.4703557312253</v>
      </c>
    </row>
    <row r="18" spans="1:13" s="1" customFormat="1" ht="15">
      <c r="A18" s="280" t="s">
        <v>150</v>
      </c>
      <c r="B18" s="372">
        <v>455</v>
      </c>
      <c r="C18" s="373">
        <v>460</v>
      </c>
      <c r="D18" s="373">
        <v>460</v>
      </c>
      <c r="E18" s="283">
        <f t="shared" si="2"/>
        <v>100</v>
      </c>
      <c r="F18" s="373">
        <v>479</v>
      </c>
      <c r="G18" s="374">
        <f t="shared" si="3"/>
        <v>96.03340292275574</v>
      </c>
      <c r="H18" s="390">
        <v>280</v>
      </c>
      <c r="I18" s="391">
        <v>275</v>
      </c>
      <c r="J18" s="391">
        <v>275</v>
      </c>
      <c r="K18" s="283">
        <f t="shared" si="4"/>
        <v>100</v>
      </c>
      <c r="L18" s="391">
        <v>256</v>
      </c>
      <c r="M18" s="374">
        <f t="shared" si="5"/>
        <v>107.421875</v>
      </c>
    </row>
    <row r="19" spans="1:13" s="1" customFormat="1" ht="15">
      <c r="A19" s="280" t="s">
        <v>151</v>
      </c>
      <c r="B19" s="372">
        <v>280</v>
      </c>
      <c r="C19" s="373">
        <v>220</v>
      </c>
      <c r="D19" s="373">
        <v>220</v>
      </c>
      <c r="E19" s="283">
        <f t="shared" si="2"/>
        <v>100</v>
      </c>
      <c r="F19" s="373">
        <v>216</v>
      </c>
      <c r="G19" s="374">
        <f t="shared" si="3"/>
        <v>101.85185185185186</v>
      </c>
      <c r="H19" s="390">
        <v>193</v>
      </c>
      <c r="I19" s="391">
        <v>253</v>
      </c>
      <c r="J19" s="391">
        <v>253</v>
      </c>
      <c r="K19" s="283">
        <f t="shared" si="4"/>
        <v>100</v>
      </c>
      <c r="L19" s="391">
        <v>257</v>
      </c>
      <c r="M19" s="374">
        <f t="shared" si="5"/>
        <v>98.44357976653697</v>
      </c>
    </row>
    <row r="20" spans="1:13" s="1" customFormat="1" ht="15">
      <c r="A20" s="180" t="s">
        <v>168</v>
      </c>
      <c r="B20" s="375">
        <f>SUM(B21+B22)</f>
        <v>2735</v>
      </c>
      <c r="C20" s="375">
        <f>SUM(C21+C22)</f>
        <v>2265</v>
      </c>
      <c r="D20" s="375">
        <f>SUM(D21+D22)</f>
        <v>2265</v>
      </c>
      <c r="E20" s="62">
        <f t="shared" si="2"/>
        <v>100</v>
      </c>
      <c r="F20" s="375">
        <f>SUM(F21+F22)</f>
        <v>1659</v>
      </c>
      <c r="G20" s="63">
        <f t="shared" si="3"/>
        <v>136.52802893309223</v>
      </c>
      <c r="H20" s="396">
        <f>SUM(H21+H22)</f>
        <v>1113.3</v>
      </c>
      <c r="I20" s="396">
        <f>SUM(I21+I22)</f>
        <v>1463.3</v>
      </c>
      <c r="J20" s="396">
        <f>SUM(J21+J22)</f>
        <v>1463.3</v>
      </c>
      <c r="K20" s="62">
        <f t="shared" si="4"/>
        <v>100</v>
      </c>
      <c r="L20" s="392">
        <f>SUM(L21+L22)</f>
        <v>1126</v>
      </c>
      <c r="M20" s="63">
        <f t="shared" si="5"/>
        <v>129.95559502664298</v>
      </c>
    </row>
    <row r="21" spans="1:13" s="1" customFormat="1" ht="15">
      <c r="A21" s="288" t="s">
        <v>170</v>
      </c>
      <c r="B21" s="372">
        <v>2178</v>
      </c>
      <c r="C21" s="373">
        <v>1708</v>
      </c>
      <c r="D21" s="373">
        <v>1708</v>
      </c>
      <c r="E21" s="283">
        <f t="shared" si="2"/>
        <v>100</v>
      </c>
      <c r="F21" s="373">
        <v>1659</v>
      </c>
      <c r="G21" s="374">
        <f t="shared" si="3"/>
        <v>102.9535864978903</v>
      </c>
      <c r="H21" s="393">
        <v>1075</v>
      </c>
      <c r="I21" s="394">
        <v>1425</v>
      </c>
      <c r="J21" s="394">
        <v>1425</v>
      </c>
      <c r="K21" s="283">
        <f t="shared" si="4"/>
        <v>100</v>
      </c>
      <c r="L21" s="391">
        <v>1126</v>
      </c>
      <c r="M21" s="374">
        <f t="shared" si="5"/>
        <v>126.55417406749557</v>
      </c>
    </row>
    <row r="22" spans="1:13" s="1" customFormat="1" ht="15.75" thickBot="1">
      <c r="A22" s="287" t="s">
        <v>171</v>
      </c>
      <c r="B22" s="376">
        <v>557</v>
      </c>
      <c r="C22" s="377">
        <v>557</v>
      </c>
      <c r="D22" s="377">
        <v>557</v>
      </c>
      <c r="E22" s="378">
        <f t="shared" si="2"/>
        <v>100</v>
      </c>
      <c r="F22" s="377"/>
      <c r="G22" s="374"/>
      <c r="H22" s="393">
        <v>38.3</v>
      </c>
      <c r="I22" s="394">
        <v>38.3</v>
      </c>
      <c r="J22" s="394">
        <v>38.3</v>
      </c>
      <c r="K22" s="283">
        <f t="shared" si="4"/>
        <v>100</v>
      </c>
      <c r="L22" s="391"/>
      <c r="M22" s="374"/>
    </row>
    <row r="23" spans="1:13" s="1" customFormat="1" ht="15.75" thickBot="1">
      <c r="A23" s="106"/>
      <c r="B23" s="379"/>
      <c r="C23" s="380"/>
      <c r="D23" s="380"/>
      <c r="E23" s="381"/>
      <c r="F23" s="380"/>
      <c r="G23" s="382"/>
      <c r="H23" s="397"/>
      <c r="I23" s="397"/>
      <c r="J23" s="397"/>
      <c r="K23" s="380"/>
      <c r="L23" s="380"/>
      <c r="M23" s="384"/>
    </row>
    <row r="24" spans="1:13" s="1" customFormat="1" ht="16.5" thickBot="1">
      <c r="A24" s="211" t="s">
        <v>87</v>
      </c>
      <c r="B24" s="362">
        <f>SUM(B16+B20)</f>
        <v>6120</v>
      </c>
      <c r="C24" s="362">
        <f>SUM(C16+C20)</f>
        <v>5805</v>
      </c>
      <c r="D24" s="362">
        <f>SUM(D16+D20)</f>
        <v>5805</v>
      </c>
      <c r="E24" s="72">
        <f>+D24/C24*100</f>
        <v>100</v>
      </c>
      <c r="F24" s="362">
        <f>SUM(F16+F20)</f>
        <v>5492</v>
      </c>
      <c r="G24" s="383">
        <f>+D24/F24*100</f>
        <v>105.6991988346686</v>
      </c>
      <c r="H24" s="398">
        <f>SUM(H16+H20)</f>
        <v>3086.3</v>
      </c>
      <c r="I24" s="398">
        <f>SUM(I16+I20)</f>
        <v>3281.3</v>
      </c>
      <c r="J24" s="398">
        <f>SUM(J16+J20)</f>
        <v>3281.3</v>
      </c>
      <c r="K24" s="72">
        <f>+J24/I24*100</f>
        <v>100</v>
      </c>
      <c r="L24" s="362">
        <f>SUM(L16+L20)</f>
        <v>2651</v>
      </c>
      <c r="M24" s="395">
        <f>+J24/L24*100</f>
        <v>123.77593360995851</v>
      </c>
    </row>
    <row r="25" spans="1:13" s="1" customFormat="1" ht="15.75" thickBot="1">
      <c r="A25" s="181"/>
      <c r="B25" s="379"/>
      <c r="C25" s="380"/>
      <c r="D25" s="380"/>
      <c r="E25" s="380"/>
      <c r="F25" s="380"/>
      <c r="G25" s="384"/>
      <c r="H25" s="397"/>
      <c r="I25" s="397"/>
      <c r="J25" s="397"/>
      <c r="K25" s="380"/>
      <c r="L25" s="380"/>
      <c r="M25" s="384"/>
    </row>
    <row r="26" spans="1:13" s="82" customFormat="1" ht="18.75" thickBot="1">
      <c r="A26" s="182" t="s">
        <v>83</v>
      </c>
      <c r="B26" s="385">
        <f>+B13+B24</f>
        <v>37915</v>
      </c>
      <c r="C26" s="386">
        <f>+C13+C24</f>
        <v>38350</v>
      </c>
      <c r="D26" s="386">
        <f>+D13+D24</f>
        <v>37576</v>
      </c>
      <c r="E26" s="71">
        <f>+D26/C26*100</f>
        <v>97.98174706649283</v>
      </c>
      <c r="F26" s="386">
        <f>+F13+F24</f>
        <v>37085</v>
      </c>
      <c r="G26" s="387">
        <f>+D26/F26*100</f>
        <v>101.32398543885668</v>
      </c>
      <c r="H26" s="399">
        <f>+H13+H24</f>
        <v>6821.3</v>
      </c>
      <c r="I26" s="400">
        <f>+I13+I24</f>
        <v>7041.3</v>
      </c>
      <c r="J26" s="400">
        <f>+J13+J24</f>
        <v>6828.3</v>
      </c>
      <c r="K26" s="71">
        <f>+J26/I26*100</f>
        <v>96.97499041370202</v>
      </c>
      <c r="L26" s="386">
        <f>+L13+L24</f>
        <v>6208</v>
      </c>
      <c r="M26" s="387">
        <f>+J26/L26*100</f>
        <v>109.99194587628867</v>
      </c>
    </row>
    <row r="27" s="1" customFormat="1" ht="15">
      <c r="A27" s="107"/>
    </row>
    <row r="28" s="1" customFormat="1" ht="15">
      <c r="A28" s="107"/>
    </row>
    <row r="29" s="1" customFormat="1" ht="15">
      <c r="A29" s="238"/>
    </row>
    <row r="30" spans="1:9" s="1" customFormat="1" ht="15.75">
      <c r="A30" s="238"/>
      <c r="C30" s="410"/>
      <c r="D30" s="410"/>
      <c r="E30" s="410"/>
      <c r="F30" s="410"/>
      <c r="G30" s="410"/>
      <c r="H30" s="410"/>
      <c r="I30" s="410"/>
    </row>
    <row r="31" s="1" customFormat="1" ht="15">
      <c r="A31" s="238"/>
    </row>
    <row r="32" s="1" customFormat="1" ht="15">
      <c r="A32" s="107"/>
    </row>
    <row r="33" spans="2:13" s="1" customFormat="1" ht="15">
      <c r="B33" s="538"/>
      <c r="C33" s="538"/>
      <c r="D33" s="538"/>
      <c r="E33" s="538"/>
      <c r="F33" s="538"/>
      <c r="G33" s="538"/>
      <c r="H33" s="84"/>
      <c r="I33" s="84"/>
      <c r="J33" s="84"/>
      <c r="K33" s="84"/>
      <c r="L33" s="84"/>
      <c r="M33" s="84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</sheetData>
  <sheetProtection/>
  <mergeCells count="6">
    <mergeCell ref="B33:G33"/>
    <mergeCell ref="A2:M2"/>
    <mergeCell ref="A4:A6"/>
    <mergeCell ref="B4:G4"/>
    <mergeCell ref="H4:M4"/>
    <mergeCell ref="H5:H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27">
      <selection activeCell="F44" sqref="F44"/>
    </sheetView>
  </sheetViews>
  <sheetFormatPr defaultColWidth="9.00390625" defaultRowHeight="12.75"/>
  <cols>
    <col min="1" max="1" width="45.75390625" style="1" customWidth="1"/>
    <col min="2" max="3" width="9.75390625" style="108" customWidth="1"/>
    <col min="4" max="4" width="5.75390625" style="108" customWidth="1"/>
    <col min="5" max="5" width="9.75390625" style="0" customWidth="1"/>
    <col min="6" max="6" width="5.75390625" style="0" customWidth="1"/>
  </cols>
  <sheetData>
    <row r="1" spans="1:5" ht="18.75" thickBot="1">
      <c r="A1" s="82" t="s">
        <v>307</v>
      </c>
      <c r="E1" s="216" t="s">
        <v>128</v>
      </c>
    </row>
    <row r="2" spans="1:6" s="109" customFormat="1" ht="34.5" customHeight="1" thickBot="1">
      <c r="A2" s="527"/>
      <c r="B2" s="479" t="s">
        <v>320</v>
      </c>
      <c r="C2" s="479" t="s">
        <v>308</v>
      </c>
      <c r="D2" s="479" t="s">
        <v>76</v>
      </c>
      <c r="E2" s="479" t="s">
        <v>309</v>
      </c>
      <c r="F2" s="490" t="s">
        <v>172</v>
      </c>
    </row>
    <row r="3" spans="1:8" ht="15" customHeight="1" thickBot="1">
      <c r="A3" s="532" t="s">
        <v>186</v>
      </c>
      <c r="B3" s="480">
        <f>SUM(B5:B19)</f>
        <v>83558</v>
      </c>
      <c r="C3" s="480">
        <f>SUM(C5:C19)</f>
        <v>80914</v>
      </c>
      <c r="D3" s="484">
        <f>C3/B3*100</f>
        <v>96.83573086957563</v>
      </c>
      <c r="E3" s="480">
        <f>SUM(E5:E19)</f>
        <v>826164</v>
      </c>
      <c r="F3" s="483">
        <f>C3/E3*100</f>
        <v>9.79393921787926</v>
      </c>
      <c r="H3" s="466"/>
    </row>
    <row r="4" spans="1:7" ht="15">
      <c r="A4" s="528" t="s">
        <v>88</v>
      </c>
      <c r="B4" s="481"/>
      <c r="C4" s="481"/>
      <c r="D4" s="485"/>
      <c r="E4" s="481"/>
      <c r="F4" s="491"/>
      <c r="G4" s="466"/>
    </row>
    <row r="5" spans="1:6" ht="12.75">
      <c r="A5" s="529" t="s">
        <v>89</v>
      </c>
      <c r="B5" s="373">
        <v>55320</v>
      </c>
      <c r="C5" s="373">
        <v>45229</v>
      </c>
      <c r="D5" s="486">
        <f aca="true" t="shared" si="0" ref="D5:D42">+C5/B5*100</f>
        <v>81.7588575560376</v>
      </c>
      <c r="E5" s="373">
        <v>49698</v>
      </c>
      <c r="F5" s="492">
        <f aca="true" t="shared" si="1" ref="F5:F44">C5/E5*100</f>
        <v>91.00768642601312</v>
      </c>
    </row>
    <row r="6" spans="1:6" ht="12.75">
      <c r="A6" s="529" t="s">
        <v>130</v>
      </c>
      <c r="B6" s="373">
        <v>15714</v>
      </c>
      <c r="C6" s="373">
        <v>15829</v>
      </c>
      <c r="D6" s="486">
        <f t="shared" si="0"/>
        <v>100.73183148784524</v>
      </c>
      <c r="E6" s="373">
        <v>14579</v>
      </c>
      <c r="F6" s="492">
        <f t="shared" si="1"/>
        <v>108.57397626723369</v>
      </c>
    </row>
    <row r="7" spans="1:6" ht="12.75">
      <c r="A7" s="529" t="s">
        <v>154</v>
      </c>
      <c r="B7" s="373">
        <v>8679</v>
      </c>
      <c r="C7" s="373">
        <v>4919</v>
      </c>
      <c r="D7" s="486">
        <f t="shared" si="0"/>
        <v>56.677036524945265</v>
      </c>
      <c r="E7" s="373">
        <v>241255</v>
      </c>
      <c r="F7" s="492">
        <f t="shared" si="1"/>
        <v>2.0389214731300904</v>
      </c>
    </row>
    <row r="8" spans="1:6" ht="12.75">
      <c r="A8" s="529" t="s">
        <v>90</v>
      </c>
      <c r="B8" s="373">
        <v>1465</v>
      </c>
      <c r="C8" s="373">
        <v>1239</v>
      </c>
      <c r="D8" s="486">
        <f t="shared" si="0"/>
        <v>84.57337883959045</v>
      </c>
      <c r="E8" s="373">
        <v>1245</v>
      </c>
      <c r="F8" s="492">
        <f t="shared" si="1"/>
        <v>99.51807228915662</v>
      </c>
    </row>
    <row r="9" spans="1:6" ht="12.75">
      <c r="A9" s="529" t="s">
        <v>312</v>
      </c>
      <c r="B9" s="373"/>
      <c r="C9" s="373">
        <v>-3733</v>
      </c>
      <c r="D9" s="486"/>
      <c r="E9" s="373">
        <v>-1591</v>
      </c>
      <c r="F9" s="492">
        <f t="shared" si="1"/>
        <v>234.63230672532998</v>
      </c>
    </row>
    <row r="10" spans="1:6" ht="12.75">
      <c r="A10" s="529" t="s">
        <v>91</v>
      </c>
      <c r="B10" s="373">
        <v>1200</v>
      </c>
      <c r="C10" s="373">
        <v>268</v>
      </c>
      <c r="D10" s="486">
        <f t="shared" si="0"/>
        <v>22.333333333333332</v>
      </c>
      <c r="E10" s="373">
        <v>1396</v>
      </c>
      <c r="F10" s="492">
        <f t="shared" si="1"/>
        <v>19.197707736389685</v>
      </c>
    </row>
    <row r="11" spans="1:6" ht="12.75">
      <c r="A11" s="529" t="s">
        <v>160</v>
      </c>
      <c r="B11" s="373">
        <v>270</v>
      </c>
      <c r="C11" s="373">
        <v>3733</v>
      </c>
      <c r="D11" s="486">
        <f t="shared" si="0"/>
        <v>1382.5925925925926</v>
      </c>
      <c r="E11" s="373">
        <v>27</v>
      </c>
      <c r="F11" s="492">
        <f t="shared" si="1"/>
        <v>13825.925925925927</v>
      </c>
    </row>
    <row r="12" spans="1:6" ht="12.75">
      <c r="A12" s="529" t="s">
        <v>142</v>
      </c>
      <c r="B12" s="373"/>
      <c r="C12" s="373">
        <v>0</v>
      </c>
      <c r="D12" s="486"/>
      <c r="E12" s="373">
        <v>87</v>
      </c>
      <c r="F12" s="492"/>
    </row>
    <row r="13" spans="1:6" ht="12.75">
      <c r="A13" s="529" t="s">
        <v>141</v>
      </c>
      <c r="B13" s="373">
        <v>60</v>
      </c>
      <c r="C13" s="373">
        <v>24</v>
      </c>
      <c r="D13" s="486">
        <f t="shared" si="0"/>
        <v>40</v>
      </c>
      <c r="E13" s="373">
        <v>11</v>
      </c>
      <c r="F13" s="492">
        <f t="shared" si="1"/>
        <v>218.18181818181816</v>
      </c>
    </row>
    <row r="14" spans="1:6" ht="12.75">
      <c r="A14" s="529" t="s">
        <v>138</v>
      </c>
      <c r="B14" s="373">
        <v>800</v>
      </c>
      <c r="C14" s="373">
        <v>700</v>
      </c>
      <c r="D14" s="486">
        <f t="shared" si="0"/>
        <v>87.5</v>
      </c>
      <c r="E14" s="373">
        <v>810</v>
      </c>
      <c r="F14" s="492">
        <f t="shared" si="1"/>
        <v>86.41975308641975</v>
      </c>
    </row>
    <row r="15" spans="1:6" ht="12.75">
      <c r="A15" s="529" t="s">
        <v>92</v>
      </c>
      <c r="B15" s="373">
        <v>50</v>
      </c>
      <c r="C15" s="373">
        <v>108</v>
      </c>
      <c r="D15" s="486">
        <f t="shared" si="0"/>
        <v>216</v>
      </c>
      <c r="E15" s="373">
        <v>139</v>
      </c>
      <c r="F15" s="492">
        <f t="shared" si="1"/>
        <v>77.6978417266187</v>
      </c>
    </row>
    <row r="16" spans="1:6" ht="12.75">
      <c r="A16" s="529" t="s">
        <v>359</v>
      </c>
      <c r="B16" s="482"/>
      <c r="C16" s="373">
        <v>836</v>
      </c>
      <c r="D16" s="487"/>
      <c r="E16" s="373">
        <v>746</v>
      </c>
      <c r="F16" s="492">
        <f>C16/E16*100</f>
        <v>112.06434316353888</v>
      </c>
    </row>
    <row r="17" spans="1:6" ht="12.75">
      <c r="A17" s="529" t="s">
        <v>185</v>
      </c>
      <c r="B17" s="482"/>
      <c r="C17" s="373">
        <v>2701</v>
      </c>
      <c r="D17" s="487"/>
      <c r="E17" s="373">
        <v>925</v>
      </c>
      <c r="F17" s="492">
        <f>C17/E17*100</f>
        <v>292</v>
      </c>
    </row>
    <row r="18" spans="1:6" ht="12.75">
      <c r="A18" s="529" t="s">
        <v>313</v>
      </c>
      <c r="B18" s="482"/>
      <c r="C18" s="373">
        <v>14156</v>
      </c>
      <c r="D18" s="487"/>
      <c r="E18" s="373">
        <v>560700</v>
      </c>
      <c r="F18" s="492">
        <f t="shared" si="1"/>
        <v>2.5247012662743</v>
      </c>
    </row>
    <row r="19" spans="1:6" ht="13.5" thickBot="1">
      <c r="A19" s="529" t="s">
        <v>314</v>
      </c>
      <c r="B19" s="482"/>
      <c r="C19" s="373">
        <v>-5095</v>
      </c>
      <c r="D19" s="487"/>
      <c r="E19" s="373">
        <v>-43863</v>
      </c>
      <c r="F19" s="492">
        <f>C19/E19*100</f>
        <v>11.61571255956045</v>
      </c>
    </row>
    <row r="20" spans="1:6" ht="15" customHeight="1" thickBot="1">
      <c r="A20" s="532" t="s">
        <v>93</v>
      </c>
      <c r="B20" s="480">
        <f>SUM(B22:B41)</f>
        <v>30842</v>
      </c>
      <c r="C20" s="480">
        <f>SUM(C22:C41)</f>
        <v>64274</v>
      </c>
      <c r="D20" s="484">
        <f t="shared" si="0"/>
        <v>208.39763958238765</v>
      </c>
      <c r="E20" s="480">
        <f>SUM(E22:E41)</f>
        <v>840852</v>
      </c>
      <c r="F20" s="483">
        <f t="shared" si="1"/>
        <v>7.643913554347257</v>
      </c>
    </row>
    <row r="21" spans="1:6" ht="15">
      <c r="A21" s="528" t="s">
        <v>94</v>
      </c>
      <c r="B21" s="481"/>
      <c r="C21" s="481"/>
      <c r="D21" s="488"/>
      <c r="E21" s="481"/>
      <c r="F21" s="493"/>
    </row>
    <row r="22" spans="1:6" ht="46.5">
      <c r="A22" s="529" t="s">
        <v>184</v>
      </c>
      <c r="B22" s="373">
        <v>7350</v>
      </c>
      <c r="C22" s="373">
        <v>8360</v>
      </c>
      <c r="D22" s="486">
        <f t="shared" si="0"/>
        <v>113.74149659863946</v>
      </c>
      <c r="E22" s="373">
        <v>2885</v>
      </c>
      <c r="F22" s="492">
        <f t="shared" si="1"/>
        <v>289.7746967071057</v>
      </c>
    </row>
    <row r="23" spans="1:6" ht="12.75" customHeight="1">
      <c r="A23" s="529" t="s">
        <v>155</v>
      </c>
      <c r="B23" s="373">
        <v>15</v>
      </c>
      <c r="C23" s="373">
        <v>16</v>
      </c>
      <c r="D23" s="486">
        <f t="shared" si="0"/>
        <v>106.66666666666667</v>
      </c>
      <c r="E23" s="373">
        <v>31</v>
      </c>
      <c r="F23" s="492">
        <f t="shared" si="1"/>
        <v>51.61290322580645</v>
      </c>
    </row>
    <row r="24" spans="1:6" ht="35.25">
      <c r="A24" s="529" t="s">
        <v>156</v>
      </c>
      <c r="B24" s="373">
        <v>3430</v>
      </c>
      <c r="C24" s="373">
        <v>6466</v>
      </c>
      <c r="D24" s="486">
        <f t="shared" si="0"/>
        <v>188.51311953352769</v>
      </c>
      <c r="E24" s="373">
        <v>4840</v>
      </c>
      <c r="F24" s="494">
        <f t="shared" si="1"/>
        <v>133.59504132231405</v>
      </c>
    </row>
    <row r="25" spans="1:6" ht="12.75">
      <c r="A25" s="529" t="s">
        <v>254</v>
      </c>
      <c r="B25" s="373">
        <v>1060</v>
      </c>
      <c r="C25" s="373">
        <v>1035</v>
      </c>
      <c r="D25" s="486">
        <f t="shared" si="0"/>
        <v>97.64150943396226</v>
      </c>
      <c r="E25" s="373">
        <v>999</v>
      </c>
      <c r="F25" s="492">
        <f t="shared" si="1"/>
        <v>103.60360360360362</v>
      </c>
    </row>
    <row r="26" spans="1:6" ht="12.75" customHeight="1">
      <c r="A26" s="529" t="s">
        <v>367</v>
      </c>
      <c r="B26" s="373">
        <v>5929</v>
      </c>
      <c r="C26" s="373">
        <v>4910</v>
      </c>
      <c r="D26" s="486">
        <f t="shared" si="0"/>
        <v>82.8132906054984</v>
      </c>
      <c r="E26" s="373">
        <v>4738</v>
      </c>
      <c r="F26" s="492">
        <f t="shared" si="1"/>
        <v>103.63022372308993</v>
      </c>
    </row>
    <row r="27" spans="1:6" ht="12.75" customHeight="1">
      <c r="A27" s="529" t="s">
        <v>366</v>
      </c>
      <c r="B27" s="373">
        <v>150</v>
      </c>
      <c r="C27" s="373">
        <v>319</v>
      </c>
      <c r="D27" s="486">
        <f t="shared" si="0"/>
        <v>212.66666666666666</v>
      </c>
      <c r="E27" s="373">
        <v>176</v>
      </c>
      <c r="F27" s="492">
        <f t="shared" si="1"/>
        <v>181.25</v>
      </c>
    </row>
    <row r="28" spans="1:6" ht="12.75" customHeight="1">
      <c r="A28" s="529" t="s">
        <v>98</v>
      </c>
      <c r="B28" s="373">
        <v>910</v>
      </c>
      <c r="C28" s="373">
        <v>1442</v>
      </c>
      <c r="D28" s="486">
        <f t="shared" si="0"/>
        <v>158.46153846153845</v>
      </c>
      <c r="E28" s="373">
        <v>1488</v>
      </c>
      <c r="F28" s="492">
        <f t="shared" si="1"/>
        <v>96.90860215053763</v>
      </c>
    </row>
    <row r="29" spans="1:6" ht="12.75" customHeight="1">
      <c r="A29" s="529" t="s">
        <v>157</v>
      </c>
      <c r="B29" s="373">
        <v>980</v>
      </c>
      <c r="C29" s="373">
        <v>5220</v>
      </c>
      <c r="D29" s="486">
        <f t="shared" si="0"/>
        <v>532.6530612244899</v>
      </c>
      <c r="E29" s="373">
        <v>2349</v>
      </c>
      <c r="F29" s="492">
        <f t="shared" si="1"/>
        <v>222.22222222222223</v>
      </c>
    </row>
    <row r="30" spans="1:6" ht="12.75">
      <c r="A30" s="529" t="s">
        <v>363</v>
      </c>
      <c r="B30" s="373">
        <v>4598</v>
      </c>
      <c r="C30" s="373">
        <v>4521</v>
      </c>
      <c r="D30" s="486">
        <f t="shared" si="0"/>
        <v>98.32535885167464</v>
      </c>
      <c r="E30" s="373">
        <v>4712</v>
      </c>
      <c r="F30" s="492">
        <f t="shared" si="1"/>
        <v>95.946519524618</v>
      </c>
    </row>
    <row r="31" spans="1:6" ht="12.75">
      <c r="A31" s="529" t="s">
        <v>230</v>
      </c>
      <c r="B31" s="373">
        <v>940</v>
      </c>
      <c r="C31" s="373">
        <v>880</v>
      </c>
      <c r="D31" s="486">
        <f>+C31/B31*100</f>
        <v>93.61702127659575</v>
      </c>
      <c r="E31" s="373">
        <v>772</v>
      </c>
      <c r="F31" s="492">
        <f>C31/E31*100</f>
        <v>113.98963730569949</v>
      </c>
    </row>
    <row r="32" spans="1:6" ht="12.75">
      <c r="A32" s="529" t="s">
        <v>95</v>
      </c>
      <c r="B32" s="373">
        <v>330</v>
      </c>
      <c r="C32" s="373">
        <v>179</v>
      </c>
      <c r="D32" s="486">
        <f>+C32/B32*100</f>
        <v>54.24242424242425</v>
      </c>
      <c r="E32" s="373">
        <v>144</v>
      </c>
      <c r="F32" s="492">
        <f>C32/E32*100</f>
        <v>124.30555555555556</v>
      </c>
    </row>
    <row r="33" spans="1:6" ht="24">
      <c r="A33" s="536" t="s">
        <v>365</v>
      </c>
      <c r="B33" s="391">
        <v>300</v>
      </c>
      <c r="C33" s="373">
        <v>518</v>
      </c>
      <c r="D33" s="486">
        <f t="shared" si="0"/>
        <v>172.66666666666666</v>
      </c>
      <c r="E33" s="373">
        <v>556</v>
      </c>
      <c r="F33" s="492">
        <f t="shared" si="1"/>
        <v>93.16546762589928</v>
      </c>
    </row>
    <row r="34" spans="1:6" ht="12.75" customHeight="1">
      <c r="A34" s="529" t="s">
        <v>319</v>
      </c>
      <c r="B34" s="373">
        <v>1000</v>
      </c>
      <c r="C34" s="373">
        <v>278</v>
      </c>
      <c r="D34" s="486">
        <f t="shared" si="0"/>
        <v>27.800000000000004</v>
      </c>
      <c r="E34" s="373">
        <v>598</v>
      </c>
      <c r="F34" s="492">
        <f t="shared" si="1"/>
        <v>46.48829431438127</v>
      </c>
    </row>
    <row r="35" spans="1:6" ht="12.75" customHeight="1">
      <c r="A35" s="529" t="s">
        <v>315</v>
      </c>
      <c r="B35" s="482"/>
      <c r="C35" s="482">
        <v>18902</v>
      </c>
      <c r="D35" s="486"/>
      <c r="E35" s="482">
        <v>803482</v>
      </c>
      <c r="F35" s="492">
        <f t="shared" si="1"/>
        <v>2.3525106971904783</v>
      </c>
    </row>
    <row r="36" spans="1:14" ht="12.75">
      <c r="A36" s="529" t="s">
        <v>97</v>
      </c>
      <c r="B36" s="482">
        <v>3350</v>
      </c>
      <c r="C36" s="482">
        <v>4164</v>
      </c>
      <c r="D36" s="486">
        <f t="shared" si="0"/>
        <v>124.29850746268656</v>
      </c>
      <c r="E36" s="482">
        <v>3110</v>
      </c>
      <c r="F36" s="492">
        <f t="shared" si="1"/>
        <v>133.89067524115757</v>
      </c>
      <c r="G36" s="46"/>
      <c r="H36" s="46"/>
      <c r="I36" s="46"/>
      <c r="J36" s="46"/>
      <c r="K36" s="46"/>
      <c r="L36" s="46"/>
      <c r="M36" s="46"/>
      <c r="N36" s="46"/>
    </row>
    <row r="37" spans="1:6" ht="12.75">
      <c r="A37" s="529" t="s">
        <v>96</v>
      </c>
      <c r="B37" s="373">
        <v>500</v>
      </c>
      <c r="C37" s="373">
        <v>714</v>
      </c>
      <c r="D37" s="486">
        <f t="shared" si="0"/>
        <v>142.79999999999998</v>
      </c>
      <c r="E37" s="373">
        <v>7201</v>
      </c>
      <c r="F37" s="492">
        <f t="shared" si="1"/>
        <v>9.915289543119012</v>
      </c>
    </row>
    <row r="38" spans="1:6" ht="12.75">
      <c r="A38" s="529" t="s">
        <v>360</v>
      </c>
      <c r="B38" s="373"/>
      <c r="C38" s="373">
        <v>2516</v>
      </c>
      <c r="D38" s="486"/>
      <c r="E38" s="373">
        <v>2176</v>
      </c>
      <c r="F38" s="492">
        <f t="shared" si="1"/>
        <v>115.625</v>
      </c>
    </row>
    <row r="39" spans="1:6" ht="12.75">
      <c r="A39" s="529" t="s">
        <v>159</v>
      </c>
      <c r="B39" s="373"/>
      <c r="C39" s="373">
        <v>3820</v>
      </c>
      <c r="D39" s="486"/>
      <c r="E39" s="373">
        <v>75</v>
      </c>
      <c r="F39" s="492">
        <f t="shared" si="1"/>
        <v>5093.333333333333</v>
      </c>
    </row>
    <row r="40" spans="1:6" ht="12.75">
      <c r="A40" s="529" t="s">
        <v>361</v>
      </c>
      <c r="B40" s="373"/>
      <c r="C40" s="373">
        <v>14</v>
      </c>
      <c r="D40" s="486"/>
      <c r="E40" s="373">
        <v>505</v>
      </c>
      <c r="F40" s="492">
        <f>C40/E40*100</f>
        <v>2.7722772277227725</v>
      </c>
    </row>
    <row r="41" spans="1:6" ht="13.5" thickBot="1">
      <c r="A41" s="533" t="s">
        <v>362</v>
      </c>
      <c r="B41" s="391"/>
      <c r="C41" s="391">
        <v>0</v>
      </c>
      <c r="D41" s="534"/>
      <c r="E41" s="391">
        <v>15</v>
      </c>
      <c r="F41" s="535">
        <f t="shared" si="1"/>
        <v>0</v>
      </c>
    </row>
    <row r="42" spans="1:6" ht="15" customHeight="1" thickBot="1">
      <c r="A42" s="531" t="s">
        <v>364</v>
      </c>
      <c r="B42" s="480">
        <f>B3-B20</f>
        <v>52716</v>
      </c>
      <c r="C42" s="480">
        <f>C3-C20</f>
        <v>16640</v>
      </c>
      <c r="D42" s="484">
        <f t="shared" si="0"/>
        <v>31.56536914788679</v>
      </c>
      <c r="E42" s="480">
        <f>E3-E20</f>
        <v>-14688</v>
      </c>
      <c r="F42" s="483"/>
    </row>
    <row r="43" spans="1:6" ht="13.5" thickBot="1">
      <c r="A43" s="530"/>
      <c r="B43" s="377"/>
      <c r="C43" s="377"/>
      <c r="D43" s="489"/>
      <c r="E43" s="496"/>
      <c r="F43" s="495"/>
    </row>
    <row r="44" spans="1:6" ht="15" customHeight="1" thickBot="1">
      <c r="A44" s="531" t="s">
        <v>310</v>
      </c>
      <c r="B44" s="480"/>
      <c r="C44" s="484">
        <v>32440421</v>
      </c>
      <c r="D44" s="480"/>
      <c r="E44" s="497">
        <v>191755026</v>
      </c>
      <c r="F44" s="483">
        <f t="shared" si="1"/>
        <v>16.9176379241293</v>
      </c>
    </row>
    <row r="45" ht="15">
      <c r="A45" s="107" t="s">
        <v>311</v>
      </c>
    </row>
    <row r="46" ht="15">
      <c r="A46" s="107"/>
    </row>
    <row r="47" ht="15">
      <c r="A47" s="45"/>
    </row>
    <row r="48" ht="15">
      <c r="A48" s="107"/>
    </row>
    <row r="49" ht="15">
      <c r="A49" s="45"/>
    </row>
    <row r="50" ht="15">
      <c r="A50" s="1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8">
      <selection activeCell="A35" sqref="A35"/>
    </sheetView>
  </sheetViews>
  <sheetFormatPr defaultColWidth="9.00390625" defaultRowHeight="12.75"/>
  <cols>
    <col min="1" max="1" width="15.75390625" style="0" customWidth="1"/>
    <col min="2" max="2" width="5.75390625" style="0" customWidth="1"/>
    <col min="3" max="3" width="35.75390625" style="0" customWidth="1"/>
    <col min="4" max="4" width="18.75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8" ht="15.75">
      <c r="A1" s="36" t="s">
        <v>37</v>
      </c>
      <c r="B1" s="45"/>
      <c r="G1" s="217" t="s">
        <v>208</v>
      </c>
      <c r="H1" s="114"/>
    </row>
    <row r="2" spans="1:8" ht="12.75">
      <c r="A2" s="112"/>
      <c r="B2" s="45"/>
      <c r="G2" s="113"/>
      <c r="H2" s="114"/>
    </row>
    <row r="3" spans="1:8" ht="15.75">
      <c r="A3" s="539" t="s">
        <v>288</v>
      </c>
      <c r="B3" s="539"/>
      <c r="C3" s="539"/>
      <c r="D3" s="539"/>
      <c r="E3" s="539"/>
      <c r="F3" s="539"/>
      <c r="G3" s="539"/>
      <c r="H3" s="539"/>
    </row>
    <row r="4" spans="5:8" ht="13.5" thickBot="1">
      <c r="E4" s="111"/>
      <c r="F4" s="111"/>
      <c r="G4" s="113"/>
      <c r="H4" s="113" t="s">
        <v>99</v>
      </c>
    </row>
    <row r="5" spans="1:8" ht="12.75">
      <c r="A5" s="222" t="s">
        <v>187</v>
      </c>
      <c r="B5" s="223" t="s">
        <v>100</v>
      </c>
      <c r="C5" s="224" t="s">
        <v>101</v>
      </c>
      <c r="D5" s="223" t="s">
        <v>139</v>
      </c>
      <c r="E5" s="225" t="s">
        <v>102</v>
      </c>
      <c r="F5" s="226" t="s">
        <v>103</v>
      </c>
      <c r="G5" s="223" t="s">
        <v>104</v>
      </c>
      <c r="H5" s="227" t="s">
        <v>105</v>
      </c>
    </row>
    <row r="6" spans="1:8" ht="12.75">
      <c r="A6" s="407" t="s">
        <v>188</v>
      </c>
      <c r="B6" s="120"/>
      <c r="C6" s="121"/>
      <c r="D6" s="122" t="s">
        <v>190</v>
      </c>
      <c r="E6" s="123" t="s">
        <v>106</v>
      </c>
      <c r="F6" s="124" t="s">
        <v>107</v>
      </c>
      <c r="G6" s="122" t="s">
        <v>290</v>
      </c>
      <c r="H6" s="228" t="s">
        <v>108</v>
      </c>
    </row>
    <row r="7" spans="1:8" ht="13.5" thickBot="1">
      <c r="A7" s="408" t="s">
        <v>189</v>
      </c>
      <c r="B7" s="126"/>
      <c r="C7" s="127"/>
      <c r="D7" s="128"/>
      <c r="E7" s="129"/>
      <c r="F7" s="130" t="s">
        <v>109</v>
      </c>
      <c r="G7" s="128"/>
      <c r="H7" s="229"/>
    </row>
    <row r="8" spans="1:8" ht="12.75">
      <c r="A8" s="230" t="s">
        <v>125</v>
      </c>
      <c r="B8" s="221"/>
      <c r="C8" s="47"/>
      <c r="D8" s="47"/>
      <c r="E8" s="133"/>
      <c r="F8" s="220"/>
      <c r="G8" s="220"/>
      <c r="H8" s="231"/>
    </row>
    <row r="9" spans="1:8" ht="12.75">
      <c r="A9" s="230"/>
      <c r="B9" s="49"/>
      <c r="C9" s="49"/>
      <c r="D9" s="47"/>
      <c r="E9" s="136"/>
      <c r="F9" s="136"/>
      <c r="G9" s="136"/>
      <c r="H9" s="231"/>
    </row>
    <row r="10" spans="1:8" ht="12.75">
      <c r="A10" s="230"/>
      <c r="B10" s="49"/>
      <c r="C10" s="49"/>
      <c r="D10" s="49"/>
      <c r="E10" s="136"/>
      <c r="F10" s="136"/>
      <c r="G10" s="136"/>
      <c r="H10" s="232"/>
    </row>
    <row r="11" spans="1:8" ht="12.75">
      <c r="A11" s="233"/>
      <c r="B11" s="241"/>
      <c r="C11" s="241"/>
      <c r="D11" s="241"/>
      <c r="E11" s="242"/>
      <c r="F11" s="243"/>
      <c r="G11" s="242"/>
      <c r="H11" s="231"/>
    </row>
    <row r="12" spans="1:8" ht="13.5" thickBot="1">
      <c r="A12" s="237"/>
      <c r="B12" s="52"/>
      <c r="C12" s="244"/>
      <c r="D12" s="52"/>
      <c r="E12" s="138"/>
      <c r="F12" s="240"/>
      <c r="G12" s="138"/>
      <c r="H12" s="254"/>
    </row>
    <row r="13" spans="1:8" ht="13.5" thickBot="1">
      <c r="A13" s="200" t="s">
        <v>127</v>
      </c>
      <c r="B13" s="250"/>
      <c r="C13" s="250"/>
      <c r="D13" s="250"/>
      <c r="E13" s="252">
        <f>SUM(E8:E11)</f>
        <v>0</v>
      </c>
      <c r="F13" s="252">
        <f>SUM(F8:F11)</f>
        <v>0</v>
      </c>
      <c r="G13" s="252">
        <f>SUM(G8:G11)</f>
        <v>0</v>
      </c>
      <c r="H13" s="253"/>
    </row>
    <row r="14" spans="1:8" ht="12.75">
      <c r="A14" s="235" t="s">
        <v>126</v>
      </c>
      <c r="B14" s="139"/>
      <c r="C14" s="139"/>
      <c r="D14" s="139"/>
      <c r="E14" s="140"/>
      <c r="F14" s="141"/>
      <c r="G14" s="140"/>
      <c r="H14" s="232"/>
    </row>
    <row r="15" spans="1:8" ht="12.75">
      <c r="A15" s="236"/>
      <c r="B15" s="50">
        <v>6</v>
      </c>
      <c r="C15" s="52" t="s">
        <v>306</v>
      </c>
      <c r="D15" s="52" t="s">
        <v>181</v>
      </c>
      <c r="E15" s="138">
        <v>20363</v>
      </c>
      <c r="F15" s="142"/>
      <c r="G15" s="138">
        <v>20363</v>
      </c>
      <c r="H15" s="289">
        <f>SUM(G15/E15)*100</f>
        <v>100</v>
      </c>
    </row>
    <row r="16" spans="1:8" ht="12.75">
      <c r="A16" s="236"/>
      <c r="B16" s="50">
        <v>4</v>
      </c>
      <c r="C16" s="52" t="s">
        <v>191</v>
      </c>
      <c r="D16" s="52" t="s">
        <v>192</v>
      </c>
      <c r="E16" s="138">
        <v>1449300</v>
      </c>
      <c r="F16" s="142"/>
      <c r="G16" s="138">
        <v>1449300</v>
      </c>
      <c r="H16" s="289">
        <f>SUM(G16/E16)*100</f>
        <v>100</v>
      </c>
    </row>
    <row r="17" spans="1:8" ht="12.75">
      <c r="A17" s="237"/>
      <c r="B17" s="50">
        <v>9</v>
      </c>
      <c r="C17" s="52" t="s">
        <v>196</v>
      </c>
      <c r="D17" s="52" t="s">
        <v>197</v>
      </c>
      <c r="E17" s="138">
        <v>70000</v>
      </c>
      <c r="F17" s="142"/>
      <c r="G17" s="138">
        <v>47370</v>
      </c>
      <c r="H17" s="409">
        <f>SUM(G17/E17)*100</f>
        <v>67.67142857142858</v>
      </c>
    </row>
    <row r="18" spans="1:8" ht="12.75">
      <c r="A18" s="236"/>
      <c r="B18" s="50">
        <v>5</v>
      </c>
      <c r="C18" s="52" t="s">
        <v>198</v>
      </c>
      <c r="D18" s="52" t="s">
        <v>199</v>
      </c>
      <c r="E18" s="138">
        <v>50000</v>
      </c>
      <c r="F18" s="142"/>
      <c r="G18" s="138">
        <v>50000</v>
      </c>
      <c r="H18" s="409">
        <f>SUM(G18/E18)*100</f>
        <v>100</v>
      </c>
    </row>
    <row r="19" spans="1:8" ht="12.75">
      <c r="A19" s="236"/>
      <c r="B19" s="50">
        <v>4</v>
      </c>
      <c r="C19" s="52" t="s">
        <v>201</v>
      </c>
      <c r="D19" s="52" t="s">
        <v>200</v>
      </c>
      <c r="E19" s="138">
        <v>58000</v>
      </c>
      <c r="F19" s="142"/>
      <c r="G19" s="138">
        <v>58000</v>
      </c>
      <c r="H19" s="289">
        <f aca="true" t="shared" si="0" ref="H19:H25">SUM(G19/E19)*100</f>
        <v>100</v>
      </c>
    </row>
    <row r="20" spans="1:8" ht="12.75">
      <c r="A20" s="237"/>
      <c r="B20" s="50">
        <v>5</v>
      </c>
      <c r="C20" s="52" t="s">
        <v>202</v>
      </c>
      <c r="D20" s="52" t="s">
        <v>203</v>
      </c>
      <c r="E20" s="138">
        <v>40000</v>
      </c>
      <c r="F20" s="142"/>
      <c r="G20" s="138">
        <v>40000</v>
      </c>
      <c r="H20" s="289">
        <f t="shared" si="0"/>
        <v>100</v>
      </c>
    </row>
    <row r="21" spans="1:8" ht="12.75">
      <c r="A21" s="237"/>
      <c r="B21" s="50">
        <v>5</v>
      </c>
      <c r="C21" s="52" t="s">
        <v>204</v>
      </c>
      <c r="D21" s="52" t="s">
        <v>205</v>
      </c>
      <c r="E21" s="138">
        <v>90000</v>
      </c>
      <c r="F21" s="142"/>
      <c r="G21" s="138">
        <v>90000</v>
      </c>
      <c r="H21" s="289">
        <f t="shared" si="0"/>
        <v>100</v>
      </c>
    </row>
    <row r="22" spans="1:8" ht="12.75">
      <c r="A22" s="237"/>
      <c r="B22" s="50">
        <v>5</v>
      </c>
      <c r="C22" s="52" t="s">
        <v>206</v>
      </c>
      <c r="D22" s="52" t="s">
        <v>207</v>
      </c>
      <c r="E22" s="138">
        <v>177000</v>
      </c>
      <c r="F22" s="142"/>
      <c r="G22" s="138">
        <v>177000</v>
      </c>
      <c r="H22" s="289">
        <f t="shared" si="0"/>
        <v>100</v>
      </c>
    </row>
    <row r="23" spans="1:8" ht="12.75">
      <c r="A23" s="237"/>
      <c r="B23" s="50">
        <v>5</v>
      </c>
      <c r="C23" s="52" t="s">
        <v>234</v>
      </c>
      <c r="D23" s="52" t="s">
        <v>235</v>
      </c>
      <c r="E23" s="138">
        <v>50000</v>
      </c>
      <c r="F23" s="142"/>
      <c r="G23" s="138">
        <v>21369</v>
      </c>
      <c r="H23" s="409">
        <f t="shared" si="0"/>
        <v>42.738</v>
      </c>
    </row>
    <row r="24" spans="1:8" ht="12.75">
      <c r="A24" s="234"/>
      <c r="B24" s="50">
        <v>7</v>
      </c>
      <c r="C24" s="52" t="s">
        <v>236</v>
      </c>
      <c r="D24" s="52" t="s">
        <v>237</v>
      </c>
      <c r="E24" s="214">
        <v>120000</v>
      </c>
      <c r="F24" s="213"/>
      <c r="G24" s="214">
        <v>120000</v>
      </c>
      <c r="H24" s="409">
        <f t="shared" si="0"/>
        <v>100</v>
      </c>
    </row>
    <row r="25" spans="1:8" ht="12.75">
      <c r="A25" s="234"/>
      <c r="B25" s="50">
        <v>4</v>
      </c>
      <c r="C25" s="52" t="s">
        <v>191</v>
      </c>
      <c r="D25" s="52" t="s">
        <v>295</v>
      </c>
      <c r="E25" s="214">
        <v>643700</v>
      </c>
      <c r="F25" s="213"/>
      <c r="G25" s="214">
        <v>643700</v>
      </c>
      <c r="H25" s="409">
        <f t="shared" si="0"/>
        <v>100</v>
      </c>
    </row>
    <row r="26" spans="1:8" ht="12.75">
      <c r="A26" s="234"/>
      <c r="B26" s="50"/>
      <c r="C26" s="52"/>
      <c r="D26" s="52"/>
      <c r="E26" s="214"/>
      <c r="F26" s="213"/>
      <c r="G26" s="214"/>
      <c r="H26" s="409"/>
    </row>
    <row r="27" spans="1:8" ht="12.75">
      <c r="A27" s="234"/>
      <c r="B27" s="50"/>
      <c r="C27" s="52"/>
      <c r="D27" s="52"/>
      <c r="E27" s="214"/>
      <c r="F27" s="213"/>
      <c r="G27" s="214"/>
      <c r="H27" s="231"/>
    </row>
    <row r="28" spans="1:8" ht="12.75">
      <c r="A28" s="234"/>
      <c r="B28" s="50"/>
      <c r="C28" s="52"/>
      <c r="D28" s="52"/>
      <c r="E28" s="214"/>
      <c r="F28" s="213"/>
      <c r="G28" s="214"/>
      <c r="H28" s="231"/>
    </row>
    <row r="29" spans="1:8" ht="13.5" thickBot="1">
      <c r="A29" s="234"/>
      <c r="B29" s="50"/>
      <c r="C29" s="52"/>
      <c r="D29" s="52"/>
      <c r="E29" s="214"/>
      <c r="F29" s="213"/>
      <c r="G29" s="214"/>
      <c r="H29" s="296"/>
    </row>
    <row r="30" spans="1:8" ht="13.5" thickBot="1">
      <c r="A30" s="200" t="s">
        <v>127</v>
      </c>
      <c r="B30" s="167"/>
      <c r="C30" s="250"/>
      <c r="D30" s="250"/>
      <c r="E30" s="252">
        <f>SUM(E15:E29)</f>
        <v>2768363</v>
      </c>
      <c r="F30" s="252">
        <f>SUM(F15:F24)</f>
        <v>0</v>
      </c>
      <c r="G30" s="252">
        <f>SUM(G15:G29)</f>
        <v>2717102</v>
      </c>
      <c r="H30" s="253">
        <f>SUM(G30/E30)*100</f>
        <v>98.14832809136664</v>
      </c>
    </row>
    <row r="31" spans="1:8" ht="12.75">
      <c r="A31" s="46"/>
      <c r="B31" s="46"/>
      <c r="C31" s="46"/>
      <c r="D31" s="46"/>
      <c r="E31" s="143"/>
      <c r="F31" s="144"/>
      <c r="G31" s="46"/>
      <c r="H31" s="46"/>
    </row>
    <row r="51" ht="12.75">
      <c r="D51" s="46"/>
    </row>
  </sheetData>
  <sheetProtection/>
  <mergeCells count="1">
    <mergeCell ref="A3:H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2.75390625" style="0" customWidth="1"/>
    <col min="2" max="2" width="5.75390625" style="0" customWidth="1"/>
    <col min="3" max="3" width="38.75390625" style="0" customWidth="1"/>
    <col min="4" max="4" width="18.75390625" style="0" customWidth="1"/>
    <col min="5" max="7" width="12.75390625" style="0" customWidth="1"/>
  </cols>
  <sheetData>
    <row r="1" spans="1:8" ht="15.75">
      <c r="A1" s="36" t="s">
        <v>37</v>
      </c>
      <c r="B1" s="45"/>
      <c r="G1" s="217" t="s">
        <v>110</v>
      </c>
      <c r="H1" s="114"/>
    </row>
    <row r="2" spans="1:8" ht="12.75">
      <c r="A2" s="112"/>
      <c r="B2" s="45"/>
      <c r="G2" s="113"/>
      <c r="H2" s="114"/>
    </row>
    <row r="3" spans="1:8" ht="12.75">
      <c r="A3" s="112"/>
      <c r="B3" s="45"/>
      <c r="G3" s="113"/>
      <c r="H3" s="114"/>
    </row>
    <row r="4" spans="1:8" ht="15.75">
      <c r="A4" s="539" t="s">
        <v>289</v>
      </c>
      <c r="B4" s="539"/>
      <c r="C4" s="539"/>
      <c r="D4" s="539"/>
      <c r="E4" s="539"/>
      <c r="F4" s="539"/>
      <c r="G4" s="539"/>
      <c r="H4" s="539"/>
    </row>
    <row r="5" spans="1:8" ht="15">
      <c r="A5" s="145"/>
      <c r="B5" s="145"/>
      <c r="C5" s="145"/>
      <c r="D5" s="145"/>
      <c r="E5" s="145"/>
      <c r="F5" s="145"/>
      <c r="G5" s="145"/>
      <c r="H5" s="145"/>
    </row>
    <row r="6" spans="1:8" ht="12.75">
      <c r="A6" s="46"/>
      <c r="B6" s="46"/>
      <c r="C6" s="46"/>
      <c r="D6" s="46"/>
      <c r="E6" s="143"/>
      <c r="F6" s="144"/>
      <c r="G6" s="46"/>
      <c r="H6" s="46"/>
    </row>
    <row r="7" spans="1:8" ht="13.5" thickBot="1">
      <c r="A7" s="46"/>
      <c r="B7" s="46"/>
      <c r="C7" s="46"/>
      <c r="D7" s="46"/>
      <c r="E7" s="143"/>
      <c r="F7" s="144"/>
      <c r="G7" s="46"/>
      <c r="H7" s="218" t="s">
        <v>99</v>
      </c>
    </row>
    <row r="8" spans="1:8" ht="13.5" thickTop="1">
      <c r="A8" s="146" t="s">
        <v>111</v>
      </c>
      <c r="B8" s="115" t="s">
        <v>100</v>
      </c>
      <c r="C8" s="115" t="s">
        <v>101</v>
      </c>
      <c r="D8" s="116" t="s">
        <v>114</v>
      </c>
      <c r="E8" s="118" t="s">
        <v>102</v>
      </c>
      <c r="F8" s="117" t="s">
        <v>103</v>
      </c>
      <c r="G8" s="115" t="s">
        <v>104</v>
      </c>
      <c r="H8" s="119" t="s">
        <v>105</v>
      </c>
    </row>
    <row r="9" spans="1:8" ht="12.75">
      <c r="A9" s="147"/>
      <c r="B9" s="120"/>
      <c r="C9" s="120"/>
      <c r="D9" s="148" t="s">
        <v>195</v>
      </c>
      <c r="E9" s="124" t="s">
        <v>106</v>
      </c>
      <c r="F9" s="123" t="s">
        <v>107</v>
      </c>
      <c r="G9" s="122" t="s">
        <v>290</v>
      </c>
      <c r="H9" s="125" t="s">
        <v>108</v>
      </c>
    </row>
    <row r="10" spans="1:8" ht="13.5" thickBot="1">
      <c r="A10" s="149"/>
      <c r="B10" s="126"/>
      <c r="C10" s="126"/>
      <c r="D10" s="150"/>
      <c r="E10" s="130"/>
      <c r="F10" s="129" t="s">
        <v>109</v>
      </c>
      <c r="G10" s="128"/>
      <c r="H10" s="131"/>
    </row>
    <row r="11" spans="1:8" ht="12.75">
      <c r="A11" s="164" t="s">
        <v>112</v>
      </c>
      <c r="B11" s="132"/>
      <c r="C11" s="132"/>
      <c r="D11" s="132"/>
      <c r="E11" s="133"/>
      <c r="F11" s="133"/>
      <c r="G11" s="132"/>
      <c r="H11" s="151"/>
    </row>
    <row r="12" spans="1:8" ht="12.75">
      <c r="A12" s="152"/>
      <c r="B12" s="153"/>
      <c r="C12" s="132"/>
      <c r="D12" s="132"/>
      <c r="E12" s="133"/>
      <c r="F12" s="133"/>
      <c r="G12" s="132"/>
      <c r="H12" s="134"/>
    </row>
    <row r="13" spans="1:8" ht="12.75">
      <c r="A13" s="152"/>
      <c r="B13" s="153"/>
      <c r="C13" s="132"/>
      <c r="D13" s="132"/>
      <c r="E13" s="133"/>
      <c r="F13" s="133"/>
      <c r="G13" s="132"/>
      <c r="H13" s="134"/>
    </row>
    <row r="14" spans="1:8" ht="13.5" thickBot="1">
      <c r="A14" s="147"/>
      <c r="B14" s="51"/>
      <c r="C14" s="255"/>
      <c r="D14" s="255"/>
      <c r="E14" s="256"/>
      <c r="F14" s="256"/>
      <c r="G14" s="255"/>
      <c r="H14" s="257"/>
    </row>
    <row r="15" spans="1:8" ht="13.5" thickBot="1">
      <c r="A15" s="200" t="s">
        <v>127</v>
      </c>
      <c r="B15" s="250"/>
      <c r="C15" s="258"/>
      <c r="D15" s="250"/>
      <c r="E15" s="259">
        <f>SUM(E12:E13)</f>
        <v>0</v>
      </c>
      <c r="F15" s="260"/>
      <c r="G15" s="259">
        <f>SUM(G12:G13)</f>
        <v>0</v>
      </c>
      <c r="H15" s="251"/>
    </row>
    <row r="16" spans="1:8" ht="12.75">
      <c r="A16" s="147"/>
      <c r="B16" s="53"/>
      <c r="C16" s="132"/>
      <c r="D16" s="47"/>
      <c r="E16" s="163"/>
      <c r="F16" s="154"/>
      <c r="G16" s="163"/>
      <c r="H16" s="219"/>
    </row>
    <row r="17" spans="1:8" ht="12.75">
      <c r="A17" s="156" t="s">
        <v>113</v>
      </c>
      <c r="B17" s="48"/>
      <c r="C17" s="47"/>
      <c r="D17" s="47"/>
      <c r="E17" s="157"/>
      <c r="F17" s="157"/>
      <c r="G17" s="157"/>
      <c r="H17" s="155"/>
    </row>
    <row r="18" spans="1:8" ht="12.75">
      <c r="A18" s="135" t="s">
        <v>183</v>
      </c>
      <c r="B18" s="159">
        <v>9</v>
      </c>
      <c r="C18" s="160" t="s">
        <v>182</v>
      </c>
      <c r="D18" s="49" t="s">
        <v>302</v>
      </c>
      <c r="E18" s="468">
        <v>587700</v>
      </c>
      <c r="F18" s="136"/>
      <c r="G18" s="136">
        <v>537969.59</v>
      </c>
      <c r="H18" s="158">
        <f aca="true" t="shared" si="0" ref="H18:H27">SUM(G18/E18)*100</f>
        <v>91.53812999829844</v>
      </c>
    </row>
    <row r="19" spans="1:8" ht="12.75">
      <c r="A19" s="135" t="s">
        <v>291</v>
      </c>
      <c r="B19" s="159">
        <v>9</v>
      </c>
      <c r="C19" s="160" t="s">
        <v>293</v>
      </c>
      <c r="D19" s="49" t="s">
        <v>294</v>
      </c>
      <c r="E19" s="468">
        <v>571680</v>
      </c>
      <c r="F19" s="136"/>
      <c r="G19" s="136">
        <v>484866.52</v>
      </c>
      <c r="H19" s="158">
        <f t="shared" si="0"/>
        <v>84.81432269801287</v>
      </c>
    </row>
    <row r="20" spans="1:8" ht="12.75">
      <c r="A20" s="135" t="s">
        <v>193</v>
      </c>
      <c r="B20" s="48">
        <v>9</v>
      </c>
      <c r="C20" s="49" t="s">
        <v>194</v>
      </c>
      <c r="D20" s="49" t="s">
        <v>305</v>
      </c>
      <c r="E20" s="136">
        <v>401921</v>
      </c>
      <c r="F20" s="469"/>
      <c r="G20" s="136">
        <v>401921</v>
      </c>
      <c r="H20" s="158">
        <f t="shared" si="0"/>
        <v>100</v>
      </c>
    </row>
    <row r="21" spans="1:8" ht="12.75">
      <c r="A21" s="135" t="s">
        <v>193</v>
      </c>
      <c r="B21" s="48">
        <v>9</v>
      </c>
      <c r="C21" s="49" t="s">
        <v>194</v>
      </c>
      <c r="D21" s="49" t="s">
        <v>292</v>
      </c>
      <c r="E21" s="136">
        <v>401921</v>
      </c>
      <c r="F21" s="469"/>
      <c r="G21" s="136">
        <v>401921</v>
      </c>
      <c r="H21" s="158">
        <f t="shared" si="0"/>
        <v>100</v>
      </c>
    </row>
    <row r="22" spans="1:8" ht="12.75">
      <c r="A22" s="135" t="s">
        <v>239</v>
      </c>
      <c r="B22" s="48">
        <v>5</v>
      </c>
      <c r="C22" s="49" t="s">
        <v>240</v>
      </c>
      <c r="D22" s="49" t="s">
        <v>303</v>
      </c>
      <c r="E22" s="136">
        <v>944000</v>
      </c>
      <c r="F22" s="469"/>
      <c r="G22" s="136">
        <v>662638</v>
      </c>
      <c r="H22" s="158">
        <f t="shared" si="0"/>
        <v>70.19470338983051</v>
      </c>
    </row>
    <row r="23" spans="1:8" ht="12.75">
      <c r="A23" s="135" t="s">
        <v>239</v>
      </c>
      <c r="B23" s="159">
        <v>5</v>
      </c>
      <c r="C23" s="49" t="s">
        <v>240</v>
      </c>
      <c r="D23" s="49" t="s">
        <v>241</v>
      </c>
      <c r="E23" s="468">
        <v>40000</v>
      </c>
      <c r="F23" s="136"/>
      <c r="G23" s="136">
        <v>0</v>
      </c>
      <c r="H23" s="158">
        <f t="shared" si="0"/>
        <v>0</v>
      </c>
    </row>
    <row r="24" spans="1:8" ht="12.75">
      <c r="A24" s="135" t="s">
        <v>239</v>
      </c>
      <c r="B24" s="159">
        <v>5</v>
      </c>
      <c r="C24" s="49" t="s">
        <v>240</v>
      </c>
      <c r="D24" s="52" t="s">
        <v>300</v>
      </c>
      <c r="E24" s="468">
        <v>36000</v>
      </c>
      <c r="F24" s="136"/>
      <c r="G24" s="136">
        <v>0</v>
      </c>
      <c r="H24" s="158">
        <f t="shared" si="0"/>
        <v>0</v>
      </c>
    </row>
    <row r="25" spans="1:8" ht="12.75">
      <c r="A25" s="135" t="s">
        <v>297</v>
      </c>
      <c r="B25" s="48">
        <v>7</v>
      </c>
      <c r="C25" s="49" t="s">
        <v>298</v>
      </c>
      <c r="D25" s="52" t="s">
        <v>304</v>
      </c>
      <c r="E25" s="136">
        <v>8400</v>
      </c>
      <c r="F25" s="469"/>
      <c r="G25" s="136">
        <v>5428</v>
      </c>
      <c r="H25" s="158">
        <f t="shared" si="0"/>
        <v>64.61904761904762</v>
      </c>
    </row>
    <row r="26" spans="1:8" ht="12.75">
      <c r="A26" s="137" t="s">
        <v>299</v>
      </c>
      <c r="B26" s="161">
        <v>7</v>
      </c>
      <c r="C26" s="52" t="s">
        <v>296</v>
      </c>
      <c r="D26" s="52" t="s">
        <v>301</v>
      </c>
      <c r="E26" s="470">
        <v>99500</v>
      </c>
      <c r="F26" s="138"/>
      <c r="G26" s="138">
        <v>99500</v>
      </c>
      <c r="H26" s="158">
        <f t="shared" si="0"/>
        <v>100</v>
      </c>
    </row>
    <row r="27" spans="1:8" ht="12.75">
      <c r="A27" s="137" t="s">
        <v>299</v>
      </c>
      <c r="B27" s="161">
        <v>7</v>
      </c>
      <c r="C27" s="52" t="s">
        <v>238</v>
      </c>
      <c r="D27" s="52" t="s">
        <v>301</v>
      </c>
      <c r="E27" s="470">
        <v>80000</v>
      </c>
      <c r="F27" s="138"/>
      <c r="G27" s="138">
        <v>59330</v>
      </c>
      <c r="H27" s="158">
        <f t="shared" si="0"/>
        <v>74.1625</v>
      </c>
    </row>
    <row r="28" spans="1:8" ht="12.75">
      <c r="A28" s="137"/>
      <c r="B28" s="161"/>
      <c r="C28" s="162"/>
      <c r="D28" s="52"/>
      <c r="E28" s="470"/>
      <c r="F28" s="138"/>
      <c r="G28" s="138"/>
      <c r="H28" s="158"/>
    </row>
    <row r="29" spans="1:8" ht="12.75">
      <c r="A29" s="137"/>
      <c r="B29" s="161"/>
      <c r="C29" s="162"/>
      <c r="D29" s="52"/>
      <c r="E29" s="470"/>
      <c r="F29" s="138"/>
      <c r="G29" s="138"/>
      <c r="H29" s="158"/>
    </row>
    <row r="30" spans="1:8" ht="12.75">
      <c r="A30" s="137"/>
      <c r="B30" s="161"/>
      <c r="C30" s="162"/>
      <c r="D30" s="52"/>
      <c r="E30" s="470"/>
      <c r="F30" s="138"/>
      <c r="G30" s="138"/>
      <c r="H30" s="158"/>
    </row>
    <row r="31" spans="1:8" ht="13.5" thickBot="1">
      <c r="A31" s="137"/>
      <c r="B31" s="161"/>
      <c r="C31" s="162"/>
      <c r="D31" s="52"/>
      <c r="E31" s="470"/>
      <c r="F31" s="138"/>
      <c r="G31" s="138"/>
      <c r="H31" s="294"/>
    </row>
    <row r="32" spans="1:8" ht="13.5" thickBot="1">
      <c r="A32" s="200" t="s">
        <v>127</v>
      </c>
      <c r="B32" s="248"/>
      <c r="C32" s="249"/>
      <c r="D32" s="250"/>
      <c r="E32" s="471">
        <f>SUM(E18:E30)</f>
        <v>3171122</v>
      </c>
      <c r="F32" s="260"/>
      <c r="G32" s="471">
        <f>SUM(G18:G30)</f>
        <v>2653574.11</v>
      </c>
      <c r="H32" s="295">
        <f>SUM(G32/E32)*100</f>
        <v>83.67934472404403</v>
      </c>
    </row>
    <row r="33" ht="12.75">
      <c r="A33" t="s">
        <v>143</v>
      </c>
    </row>
  </sheetData>
  <sheetProtection/>
  <mergeCells count="1">
    <mergeCell ref="A4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2" width="12.75390625" style="0" customWidth="1"/>
    <col min="3" max="8" width="11.75390625" style="0" customWidth="1"/>
    <col min="9" max="10" width="12.75390625" style="0" customWidth="1"/>
  </cols>
  <sheetData>
    <row r="1" ht="12.75">
      <c r="J1" t="s">
        <v>321</v>
      </c>
    </row>
    <row r="3" spans="1:5" ht="15.75">
      <c r="A3" s="36" t="s">
        <v>322</v>
      </c>
      <c r="B3" s="36"/>
      <c r="C3" s="36"/>
      <c r="D3" s="36"/>
      <c r="E3" s="36"/>
    </row>
    <row r="5" spans="1:2" ht="15.75">
      <c r="A5" s="36" t="s">
        <v>323</v>
      </c>
      <c r="B5" s="36"/>
    </row>
    <row r="7" ht="13.5" thickBot="1">
      <c r="J7" s="45" t="s">
        <v>99</v>
      </c>
    </row>
    <row r="8" spans="1:10" ht="13.5" thickBot="1">
      <c r="A8" s="498" t="s">
        <v>324</v>
      </c>
      <c r="B8" s="499"/>
      <c r="C8" s="500" t="s">
        <v>325</v>
      </c>
      <c r="D8" s="501"/>
      <c r="E8" s="165" t="s">
        <v>326</v>
      </c>
      <c r="F8" s="502"/>
      <c r="G8" s="499" t="s">
        <v>327</v>
      </c>
      <c r="H8" s="503" t="s">
        <v>328</v>
      </c>
      <c r="I8" s="504" t="s">
        <v>329</v>
      </c>
      <c r="J8" s="502"/>
    </row>
    <row r="9" spans="1:10" ht="12.75">
      <c r="A9" s="505"/>
      <c r="B9" s="506"/>
      <c r="C9" s="503" t="s">
        <v>330</v>
      </c>
      <c r="D9" s="503" t="s">
        <v>331</v>
      </c>
      <c r="E9" s="503" t="s">
        <v>330</v>
      </c>
      <c r="F9" s="503" t="s">
        <v>332</v>
      </c>
      <c r="G9" s="507" t="s">
        <v>333</v>
      </c>
      <c r="H9" s="507" t="s">
        <v>334</v>
      </c>
      <c r="I9" s="503" t="s">
        <v>335</v>
      </c>
      <c r="J9" s="503" t="s">
        <v>335</v>
      </c>
    </row>
    <row r="10" spans="1:10" ht="13.5" thickBot="1">
      <c r="A10" s="508"/>
      <c r="B10" s="509"/>
      <c r="C10" s="510"/>
      <c r="D10" s="510" t="s">
        <v>336</v>
      </c>
      <c r="E10" s="510"/>
      <c r="F10" s="510" t="s">
        <v>337</v>
      </c>
      <c r="G10" s="510" t="s">
        <v>338</v>
      </c>
      <c r="H10" s="510" t="s">
        <v>339</v>
      </c>
      <c r="I10" s="510" t="s">
        <v>340</v>
      </c>
      <c r="J10" s="510" t="s">
        <v>341</v>
      </c>
    </row>
    <row r="11" spans="1:10" ht="18" customHeight="1">
      <c r="A11" s="465" t="s">
        <v>342</v>
      </c>
      <c r="B11" s="53"/>
      <c r="C11" s="511"/>
      <c r="D11" s="511"/>
      <c r="E11" s="511"/>
      <c r="F11" s="511">
        <v>177828.48</v>
      </c>
      <c r="G11" s="511"/>
      <c r="H11" s="511">
        <v>177828.48</v>
      </c>
      <c r="I11" s="511">
        <v>142262.78</v>
      </c>
      <c r="J11" s="512">
        <v>35565.7</v>
      </c>
    </row>
    <row r="12" spans="1:10" ht="18" customHeight="1">
      <c r="A12" s="456" t="s">
        <v>343</v>
      </c>
      <c r="B12" s="48"/>
      <c r="C12" s="513"/>
      <c r="D12" s="513"/>
      <c r="E12" s="513"/>
      <c r="F12" s="513">
        <v>201163.04</v>
      </c>
      <c r="G12" s="511"/>
      <c r="H12" s="511">
        <v>201163.04</v>
      </c>
      <c r="I12" s="513">
        <v>80000</v>
      </c>
      <c r="J12" s="457">
        <v>121163.04</v>
      </c>
    </row>
    <row r="13" spans="1:10" ht="18" customHeight="1">
      <c r="A13" s="456" t="s">
        <v>344</v>
      </c>
      <c r="B13" s="48"/>
      <c r="C13" s="513"/>
      <c r="D13" s="513"/>
      <c r="E13" s="513"/>
      <c r="F13" s="513">
        <v>56900</v>
      </c>
      <c r="G13" s="511"/>
      <c r="H13" s="511">
        <v>56900</v>
      </c>
      <c r="I13" s="513">
        <v>45399</v>
      </c>
      <c r="J13" s="457">
        <v>11501</v>
      </c>
    </row>
    <row r="14" spans="1:10" ht="18" customHeight="1">
      <c r="A14" s="456" t="s">
        <v>345</v>
      </c>
      <c r="B14" s="48"/>
      <c r="C14" s="513"/>
      <c r="D14" s="513"/>
      <c r="E14" s="513"/>
      <c r="F14" s="513">
        <v>473329</v>
      </c>
      <c r="G14" s="511"/>
      <c r="H14" s="511">
        <v>473329</v>
      </c>
      <c r="I14" s="513">
        <v>300000</v>
      </c>
      <c r="J14" s="457">
        <v>173329</v>
      </c>
    </row>
    <row r="15" spans="1:10" ht="18" customHeight="1">
      <c r="A15" s="456" t="s">
        <v>346</v>
      </c>
      <c r="B15" s="48"/>
      <c r="C15" s="513"/>
      <c r="D15" s="513"/>
      <c r="E15" s="513"/>
      <c r="F15" s="513">
        <v>77821</v>
      </c>
      <c r="G15" s="511"/>
      <c r="H15" s="511">
        <v>77821</v>
      </c>
      <c r="I15" s="513">
        <v>20000</v>
      </c>
      <c r="J15" s="457">
        <v>57821</v>
      </c>
    </row>
    <row r="16" spans="1:10" ht="18" customHeight="1">
      <c r="A16" s="456" t="s">
        <v>347</v>
      </c>
      <c r="B16" s="48"/>
      <c r="C16" s="513"/>
      <c r="D16" s="513"/>
      <c r="E16" s="513"/>
      <c r="F16" s="513">
        <v>66648</v>
      </c>
      <c r="G16" s="511"/>
      <c r="H16" s="511">
        <v>66648</v>
      </c>
      <c r="I16" s="513">
        <v>46000</v>
      </c>
      <c r="J16" s="457">
        <v>20648</v>
      </c>
    </row>
    <row r="17" spans="1:10" ht="18" customHeight="1" thickBot="1">
      <c r="A17" s="456" t="s">
        <v>348</v>
      </c>
      <c r="B17" s="48"/>
      <c r="C17" s="513"/>
      <c r="D17" s="513"/>
      <c r="E17" s="513"/>
      <c r="F17" s="513">
        <v>72555</v>
      </c>
      <c r="G17" s="511"/>
      <c r="H17" s="514">
        <v>72555</v>
      </c>
      <c r="I17" s="513">
        <v>50000</v>
      </c>
      <c r="J17" s="457">
        <v>22555</v>
      </c>
    </row>
    <row r="18" spans="1:10" ht="18" customHeight="1" thickBot="1">
      <c r="A18" s="515" t="s">
        <v>127</v>
      </c>
      <c r="B18" s="167"/>
      <c r="C18" s="259">
        <f aca="true" t="shared" si="0" ref="C18:J18">SUM(C11:C17)</f>
        <v>0</v>
      </c>
      <c r="D18" s="259">
        <f t="shared" si="0"/>
        <v>0</v>
      </c>
      <c r="E18" s="259">
        <f t="shared" si="0"/>
        <v>0</v>
      </c>
      <c r="F18" s="259">
        <f t="shared" si="0"/>
        <v>1126244.52</v>
      </c>
      <c r="G18" s="516">
        <f t="shared" si="0"/>
        <v>0</v>
      </c>
      <c r="H18" s="517">
        <f>SUM(C18:G18)</f>
        <v>1126244.52</v>
      </c>
      <c r="I18" s="518">
        <f t="shared" si="0"/>
        <v>683661.78</v>
      </c>
      <c r="J18" s="519">
        <f t="shared" si="0"/>
        <v>442582.74</v>
      </c>
    </row>
    <row r="20" ht="12.75">
      <c r="A20" t="s">
        <v>349</v>
      </c>
    </row>
    <row r="21" ht="12.75">
      <c r="A21" t="s">
        <v>350</v>
      </c>
    </row>
    <row r="22" ht="12.75">
      <c r="A22" t="s">
        <v>351</v>
      </c>
    </row>
    <row r="25" ht="12.75">
      <c r="A25" t="s">
        <v>352</v>
      </c>
    </row>
    <row r="26" ht="12.75">
      <c r="B26" t="s">
        <v>353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MICHL</dc:creator>
  <cp:keywords/>
  <dc:description/>
  <cp:lastModifiedBy> </cp:lastModifiedBy>
  <cp:lastPrinted>2014-04-03T12:14:11Z</cp:lastPrinted>
  <dcterms:created xsi:type="dcterms:W3CDTF">2000-04-24T16:10:55Z</dcterms:created>
  <dcterms:modified xsi:type="dcterms:W3CDTF">2014-04-03T13:18:42Z</dcterms:modified>
  <cp:category/>
  <cp:version/>
  <cp:contentType/>
  <cp:contentStatus/>
</cp:coreProperties>
</file>