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15" windowHeight="6540" firstSheet="3" activeTab="8"/>
  </bookViews>
  <sheets>
    <sheet name="příjmy + výdaje" sheetId="1" r:id="rId1"/>
    <sheet name="SF,FZŠ" sheetId="2" r:id="rId2"/>
    <sheet name="Fobnovy" sheetId="3" r:id="rId3"/>
    <sheet name="zaměst" sheetId="4" r:id="rId4"/>
    <sheet name="mzdvýd" sheetId="5" r:id="rId5"/>
    <sheet name="hospčin" sheetId="6" r:id="rId6"/>
    <sheet name="dotHMP" sheetId="7" r:id="rId7"/>
    <sheet name="dotSR" sheetId="8" r:id="rId8"/>
    <sheet name="kap04" sheetId="9" r:id="rId9"/>
    <sheet name="kap05" sheetId="10" r:id="rId10"/>
    <sheet name="kap06" sheetId="11" r:id="rId11"/>
  </sheets>
  <definedNames/>
  <calcPr fullCalcOnLoad="1"/>
</workbook>
</file>

<file path=xl/sharedStrings.xml><?xml version="1.0" encoding="utf-8"?>
<sst xmlns="http://schemas.openxmlformats.org/spreadsheetml/2006/main" count="494" uniqueCount="370">
  <si>
    <t>schválený rozpočet</t>
  </si>
  <si>
    <t>upravený rozpočet</t>
  </si>
  <si>
    <r>
      <t xml:space="preserve">Výdaje </t>
    </r>
    <r>
      <rPr>
        <b/>
        <sz val="12"/>
        <rFont val="Arial CE"/>
        <family val="2"/>
      </rPr>
      <t>(v tis. Kč)</t>
    </r>
  </si>
  <si>
    <r>
      <t xml:space="preserve">Příjmy </t>
    </r>
    <r>
      <rPr>
        <b/>
        <sz val="12"/>
        <rFont val="Arial CE"/>
        <family val="2"/>
      </rPr>
      <t>(v tis. Kč)</t>
    </r>
  </si>
  <si>
    <t xml:space="preserve">Správní poplatky </t>
  </si>
  <si>
    <t>Poplatky za znečišťování živ. prostředí</t>
  </si>
  <si>
    <t>Daňové příjmy</t>
  </si>
  <si>
    <t>Čtenářské poplatky</t>
  </si>
  <si>
    <t>Příjmy z úroků</t>
  </si>
  <si>
    <t>Ostatní nedaňové příjmy</t>
  </si>
  <si>
    <t>Nedaňové příjmy</t>
  </si>
  <si>
    <t>VLASTNÍ PŘÍJMY</t>
  </si>
  <si>
    <t>Tvorba:</t>
  </si>
  <si>
    <t xml:space="preserve">Úroky                                                                            </t>
  </si>
  <si>
    <t>CELKEM</t>
  </si>
  <si>
    <t>Čerpání:</t>
  </si>
  <si>
    <t>Příspěvek na sport, kulturu a rekreaci</t>
  </si>
  <si>
    <t>Dary k výročí</t>
  </si>
  <si>
    <t>Osobní konto do mzdy</t>
  </si>
  <si>
    <t xml:space="preserve">Úroky </t>
  </si>
  <si>
    <t xml:space="preserve">CELKEM                   </t>
  </si>
  <si>
    <t xml:space="preserve">Poplatky za vedení účtu                                               </t>
  </si>
  <si>
    <t xml:space="preserve">CELKEM                                                               </t>
  </si>
  <si>
    <t xml:space="preserve">Doprava                                  </t>
  </si>
  <si>
    <t xml:space="preserve">Školství                        </t>
  </si>
  <si>
    <t xml:space="preserve">Školství               </t>
  </si>
  <si>
    <t xml:space="preserve"> </t>
  </si>
  <si>
    <t xml:space="preserve">                         </t>
  </si>
  <si>
    <t>Městská infrastruktura</t>
  </si>
  <si>
    <t>Bezpečnost</t>
  </si>
  <si>
    <t>Hospodářství</t>
  </si>
  <si>
    <t>Vnitřní správa</t>
  </si>
  <si>
    <t>Pokladní správa</t>
  </si>
  <si>
    <t>Rozvoj obce</t>
  </si>
  <si>
    <t>Přijaté sankční platby</t>
  </si>
  <si>
    <t>FINANCOVÁNÍ</t>
  </si>
  <si>
    <t>X</t>
  </si>
  <si>
    <t>Městská část Praha 17</t>
  </si>
  <si>
    <t xml:space="preserve">VHP - výherní hrací přístroje                       </t>
  </si>
  <si>
    <t>Daň z nemovitostí</t>
  </si>
  <si>
    <t xml:space="preserve">    </t>
  </si>
  <si>
    <t xml:space="preserve">FV - finanční vypořádání </t>
  </si>
  <si>
    <t>BĚŽNÉ VÝDAJE</t>
  </si>
  <si>
    <t>KAPITÁLOVÉ VÝDAJE</t>
  </si>
  <si>
    <t>ROZDÍL PŘÍJMU A VÝDAJU</t>
  </si>
  <si>
    <t>rezerva finančních prostředků            ř.2</t>
  </si>
  <si>
    <r>
      <t xml:space="preserve">změna stavu krát.prostředků (rozdíl) 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ř.3</t>
    </r>
  </si>
  <si>
    <t xml:space="preserve">Poplatky za vedení účtu </t>
  </si>
  <si>
    <t>Poplatek za lázeňs. nebo rekreač. pobyt</t>
  </si>
  <si>
    <t>Poplatek ze psů</t>
  </si>
  <si>
    <t>Poplatek za užívání veř. prostranství</t>
  </si>
  <si>
    <t>Poplatek ze vstupného</t>
  </si>
  <si>
    <t>Poplatek z ubytovací kapacity</t>
  </si>
  <si>
    <t>Poplatek za provozovaný VHP</t>
  </si>
  <si>
    <t xml:space="preserve">                        </t>
  </si>
  <si>
    <t>Odvod výtěžku z provozování loterií</t>
  </si>
  <si>
    <t>Ost.přij.vratky transferů (FV u přísp.org.)</t>
  </si>
  <si>
    <t>Přijaté vratky transferů (FV za úřad)</t>
  </si>
  <si>
    <t>Tabulka č. 3</t>
  </si>
  <si>
    <t>Tabulka č. 1</t>
  </si>
  <si>
    <t>Tabulka č. 2</t>
  </si>
  <si>
    <t xml:space="preserve">Příděl </t>
  </si>
  <si>
    <t>Příjmy z poskytování služeb</t>
  </si>
  <si>
    <t xml:space="preserve">% čerpání k RU </t>
  </si>
  <si>
    <t xml:space="preserve">% plnění  k RU  </t>
  </si>
  <si>
    <t>RU - rozpočet upravený</t>
  </si>
  <si>
    <t>Doprava</t>
  </si>
  <si>
    <t>Neinvestiční přijaté transfery ze SR</t>
  </si>
  <si>
    <t>Ost.neinvestiční přijaté transfery ze SR</t>
  </si>
  <si>
    <t>Neinvestiční přijaté transfery od obcí</t>
  </si>
  <si>
    <t>SR - státní rozpočet</t>
  </si>
  <si>
    <t>Neinv.přijaté transf. z všeob.pokl.správy</t>
  </si>
  <si>
    <t>Investiční přijaté transfery od obcí</t>
  </si>
  <si>
    <t>Ost.neinv.přijaté transfery od rozpočtů</t>
  </si>
  <si>
    <t>Vitamíny a vakcíny</t>
  </si>
  <si>
    <t>účelový znak (pro účetní evidenci):  810</t>
  </si>
  <si>
    <t>Tabulka č. 4</t>
  </si>
  <si>
    <t>(přepočtené osoby)</t>
  </si>
  <si>
    <t>% plnění</t>
  </si>
  <si>
    <t>Rozpočtové  kapitoly</t>
  </si>
  <si>
    <t>06 - Kultura</t>
  </si>
  <si>
    <t>07 - Bezpečnost</t>
  </si>
  <si>
    <t>09 - Vnitřní správa</t>
  </si>
  <si>
    <t xml:space="preserve">CELKEM </t>
  </si>
  <si>
    <t>Příspěvkové organizace</t>
  </si>
  <si>
    <t>Městská část CELKEM</t>
  </si>
  <si>
    <t xml:space="preserve">                               Prostředky na platy (v tis. Kč)</t>
  </si>
  <si>
    <t>index</t>
  </si>
  <si>
    <t>08 - Hospodářství</t>
  </si>
  <si>
    <t xml:space="preserve">CELKEM              </t>
  </si>
  <si>
    <t xml:space="preserve">CELKEM           </t>
  </si>
  <si>
    <t>Výnosy a tržby (v tis. Kč)</t>
  </si>
  <si>
    <t>z toho:</t>
  </si>
  <si>
    <t xml:space="preserve">nájemné z bytů                                       </t>
  </si>
  <si>
    <t>nájemné z pozemků</t>
  </si>
  <si>
    <t>úroky z bankovních účtů</t>
  </si>
  <si>
    <t>nájemné z hrobových míst</t>
  </si>
  <si>
    <t>Náklady (v tis. Kč)</t>
  </si>
  <si>
    <t xml:space="preserve">z toho:                                     </t>
  </si>
  <si>
    <t>obstaravatelská služba</t>
  </si>
  <si>
    <t>poštovní a bankovní poplatky</t>
  </si>
  <si>
    <t>daň z převodu nemovitostí</t>
  </si>
  <si>
    <t>odpisy hmotného majetku</t>
  </si>
  <si>
    <t>mzdové náklady vč. zákonných odvodů</t>
  </si>
  <si>
    <t>zůstatková cena prodaného majetku</t>
  </si>
  <si>
    <t>opravy v pronajatých objektech</t>
  </si>
  <si>
    <t>v Kč</t>
  </si>
  <si>
    <t>ORJ</t>
  </si>
  <si>
    <t>účel dotace - název akce</t>
  </si>
  <si>
    <t>poskytnuto</t>
  </si>
  <si>
    <t xml:space="preserve">poskytnuto dle </t>
  </si>
  <si>
    <t xml:space="preserve">vyčerpáno </t>
  </si>
  <si>
    <t>%</t>
  </si>
  <si>
    <t>dle usnesení</t>
  </si>
  <si>
    <t>plateb.kalen.</t>
  </si>
  <si>
    <t>čerpání</t>
  </si>
  <si>
    <t>/u inv.akcí/</t>
  </si>
  <si>
    <t xml:space="preserve">Poznámka: </t>
  </si>
  <si>
    <t>Tabulka č. 8</t>
  </si>
  <si>
    <t>typ dotace</t>
  </si>
  <si>
    <t>RHMP</t>
  </si>
  <si>
    <t>ÚZ 98216</t>
  </si>
  <si>
    <t>investiční</t>
  </si>
  <si>
    <t>neinvestiční</t>
  </si>
  <si>
    <t>usnesení</t>
  </si>
  <si>
    <t>Tabulka č. 3A</t>
  </si>
  <si>
    <t>zřízen: Zastupitelstvem městské části Praha 17 dne 22.3.2006 - usnesení č. 31</t>
  </si>
  <si>
    <t>účelový znak (pro účetní evidenci):  210</t>
  </si>
  <si>
    <t>Tvorba celkem</t>
  </si>
  <si>
    <t>Čerpání celkem</t>
  </si>
  <si>
    <t>Příspěvkové org.</t>
  </si>
  <si>
    <t xml:space="preserve">Sociální fond  </t>
  </si>
  <si>
    <t>Kč</t>
  </si>
  <si>
    <t xml:space="preserve">Fond obnovy majetku městské části Praha 17 </t>
  </si>
  <si>
    <t xml:space="preserve">     činnosti</t>
  </si>
  <si>
    <r>
      <t xml:space="preserve">zaměstnanci  HČ              </t>
    </r>
    <r>
      <rPr>
        <b/>
        <i/>
        <sz val="10"/>
        <rFont val="Arial CE"/>
        <family val="2"/>
      </rPr>
      <t>X)</t>
    </r>
  </si>
  <si>
    <r>
      <t xml:space="preserve"> X) </t>
    </r>
    <r>
      <rPr>
        <sz val="10"/>
        <rFont val="Arial CE"/>
        <family val="2"/>
      </rPr>
      <t>zaměstnanci kapitoly 09 - Vnitřní správa, kteří se podílejí svojí pracovní činností na hospodářské</t>
    </r>
  </si>
  <si>
    <t xml:space="preserve">    investiční</t>
  </si>
  <si>
    <t xml:space="preserve">    neinvestiční</t>
  </si>
  <si>
    <t>Celkem</t>
  </si>
  <si>
    <t xml:space="preserve">   Tabulka č. 6</t>
  </si>
  <si>
    <t>Celkem vč.zaměstnanců HČ</t>
  </si>
  <si>
    <t xml:space="preserve">nájemné z nebytových prostorů                           </t>
  </si>
  <si>
    <t>Kultura, sport a cestovní ruch</t>
  </si>
  <si>
    <t>Sociální oblast a zdravotnictví</t>
  </si>
  <si>
    <t>PŘEVODY ZHOSPODÁŘSKÉ ČINNOSTI</t>
  </si>
  <si>
    <t>Fond pro podporu základních škol</t>
  </si>
  <si>
    <t>účelový znak (pro účetní evidenci):  211</t>
  </si>
  <si>
    <t>zřízen: Zastupitelstvem městské části Praha 17 dne 18.3.2009 - usnesení č. 18.3</t>
  </si>
  <si>
    <t xml:space="preserve">převod z rozpočtu do fondu: </t>
  </si>
  <si>
    <t>Ostatní platby za provedené práce (v tis. Kč)</t>
  </si>
  <si>
    <t xml:space="preserve">usnesení </t>
  </si>
  <si>
    <t xml:space="preserve">Penzijní připojištění </t>
  </si>
  <si>
    <t>Přijaté dary a přijatá pojistná plnění</t>
  </si>
  <si>
    <t>Tabulka č. 7</t>
  </si>
  <si>
    <t>nájemné z věcných břemen</t>
  </si>
  <si>
    <r>
      <t xml:space="preserve">spotřeba elektrické energie a vody </t>
    </r>
    <r>
      <rPr>
        <sz val="8"/>
        <rFont val="Arial CE"/>
        <family val="0"/>
      </rPr>
      <t>(stavební odběry, spotřeba ve volných bytech)</t>
    </r>
  </si>
  <si>
    <r>
      <t>nájemné ostatní</t>
    </r>
    <r>
      <rPr>
        <sz val="9"/>
        <rFont val="Arial CE"/>
        <family val="2"/>
      </rPr>
      <t xml:space="preserve"> </t>
    </r>
    <r>
      <rPr>
        <sz val="8"/>
        <rFont val="Arial CE"/>
        <family val="0"/>
      </rPr>
      <t>(za střešní prostory)</t>
    </r>
  </si>
  <si>
    <r>
      <t>ostatní náklady a služby</t>
    </r>
    <r>
      <rPr>
        <sz val="9"/>
        <rFont val="Arial CE"/>
        <family val="2"/>
      </rPr>
      <t xml:space="preserve"> </t>
    </r>
    <r>
      <rPr>
        <sz val="8"/>
        <rFont val="Arial CE"/>
        <family val="0"/>
      </rPr>
      <t>(byty m.č. v SVJ)</t>
    </r>
  </si>
  <si>
    <t>Poznámka: ÚZ-účelové znaky</t>
  </si>
  <si>
    <t>PŘÍJMY CELKEM</t>
  </si>
  <si>
    <t>VÝDAJE CELKEM</t>
  </si>
  <si>
    <t>KAPITÁLOVÉ PŘÍJMY</t>
  </si>
  <si>
    <t xml:space="preserve">DOTACE </t>
  </si>
  <si>
    <t>FINANCOVÁNÍ CELKEM</t>
  </si>
  <si>
    <t xml:space="preserve">               Tabulka č. 5</t>
  </si>
  <si>
    <t>převod do rozpočtu na financování akcí dle skutečné potřeby:</t>
  </si>
  <si>
    <r>
      <t>05-Sociální oblast</t>
    </r>
    <r>
      <rPr>
        <sz val="8"/>
        <rFont val="Arial CE"/>
        <family val="0"/>
      </rPr>
      <t>-z toho:</t>
    </r>
  </si>
  <si>
    <r>
      <t>opravy zařízení bytů</t>
    </r>
    <r>
      <rPr>
        <sz val="9"/>
        <rFont val="Arial CE"/>
        <family val="2"/>
      </rPr>
      <t xml:space="preserve"> hrazené nájemníkům</t>
    </r>
  </si>
  <si>
    <r>
      <t>drobné opravy</t>
    </r>
    <r>
      <rPr>
        <sz val="9"/>
        <rFont val="Arial CE"/>
        <family val="2"/>
      </rPr>
      <t xml:space="preserve"> </t>
    </r>
    <r>
      <rPr>
        <sz val="8"/>
        <rFont val="Arial CE"/>
        <family val="0"/>
      </rPr>
      <t>(instalatérské, sklenářské, zámečnické, elektro, malířské, zednické, pokládka lina, podlahy, odstraňování graffitů a jiné)</t>
    </r>
  </si>
  <si>
    <r>
      <t>ostatní služby</t>
    </r>
    <r>
      <rPr>
        <sz val="9"/>
        <rFont val="Arial CE"/>
        <family val="2"/>
      </rPr>
      <t xml:space="preserve"> provozu domů </t>
    </r>
    <r>
      <rPr>
        <sz val="8"/>
        <rFont val="Arial CE"/>
        <family val="0"/>
      </rPr>
      <t>(revize, odečty)</t>
    </r>
  </si>
  <si>
    <t>právní služby a náklady na kolky</t>
  </si>
  <si>
    <t>mimořádné úklidy, deratizace a desinsekce</t>
  </si>
  <si>
    <r>
      <t xml:space="preserve">ostatní náklady </t>
    </r>
    <r>
      <rPr>
        <sz val="8"/>
        <rFont val="Arial CE"/>
        <family val="0"/>
      </rPr>
      <t>(prodej bytových jednotek)</t>
    </r>
  </si>
  <si>
    <t>Splátky půjčených prostř.od obyvatelstva</t>
  </si>
  <si>
    <t>index 12/11</t>
  </si>
  <si>
    <t>řádek č. 3  -   na daném řádku se promítá nárůst finančních prostředků na bankovních účtech</t>
  </si>
  <si>
    <t>Poč. stav k 1.1. 2012</t>
  </si>
  <si>
    <t>Splátka půjčky</t>
  </si>
  <si>
    <t>Jiránkova 1136-modernizace výtahů</t>
  </si>
  <si>
    <t>Jiránkova 1135-modernizace výtahů</t>
  </si>
  <si>
    <t>MŠ Bendova-vybudování nové třídy</t>
  </si>
  <si>
    <t>ZŠ J.Wericha-rek.topného systému a elektroinstalace</t>
  </si>
  <si>
    <t>Hasičská zbojnice Praha 17-Řepy</t>
  </si>
  <si>
    <t>schválený limit 2012</t>
  </si>
  <si>
    <t>upravený limit 2012</t>
  </si>
  <si>
    <t>index 12/11  (%)</t>
  </si>
  <si>
    <t xml:space="preserve"> 12/11 (%)</t>
  </si>
  <si>
    <r>
      <t xml:space="preserve">na nákup knižního fondu </t>
    </r>
    <r>
      <rPr>
        <sz val="8"/>
        <rFont val="Arial CE"/>
        <family val="0"/>
      </rPr>
      <t>(knihovna)</t>
    </r>
  </si>
  <si>
    <t>Z. 14/13 dne 23.2.12</t>
  </si>
  <si>
    <t xml:space="preserve">ZHMP  </t>
  </si>
  <si>
    <t>Náklady bez odpisů a zůstatkových cen (v tis. Kč)</t>
  </si>
  <si>
    <r>
      <t xml:space="preserve">ostatní náklady  </t>
    </r>
    <r>
      <rPr>
        <sz val="8"/>
        <rFont val="Arial CE"/>
        <family val="0"/>
      </rPr>
      <t>(opravy účetnictví z minulých let)</t>
    </r>
  </si>
  <si>
    <r>
      <t xml:space="preserve">ostatní náklady </t>
    </r>
    <r>
      <rPr>
        <sz val="8"/>
        <rFont val="Arial CE"/>
        <family val="0"/>
      </rPr>
      <t>(technické zhodnocení domů)</t>
    </r>
  </si>
  <si>
    <r>
      <t xml:space="preserve">spotřeba materiálu </t>
    </r>
    <r>
      <rPr>
        <sz val="8"/>
        <rFont val="Arial CE"/>
        <family val="0"/>
      </rPr>
      <t>(především zařizovací předměty do bytů)</t>
    </r>
  </si>
  <si>
    <r>
      <t xml:space="preserve">ostatní náklady </t>
    </r>
    <r>
      <rPr>
        <sz val="8"/>
        <rFont val="Arial CE"/>
        <family val="0"/>
      </rPr>
      <t>(exekuce, stěhování nájemníků)</t>
    </r>
  </si>
  <si>
    <t>na integraci žáků</t>
  </si>
  <si>
    <t>Z. 16/14 dne 26.4.12</t>
  </si>
  <si>
    <t>na protidrogovou politiku</t>
  </si>
  <si>
    <t>Z. 16/10 dne 26.4.12</t>
  </si>
  <si>
    <t>na cvičení pro seniory</t>
  </si>
  <si>
    <t>Z. 16/7   dne 26.4.12</t>
  </si>
  <si>
    <t>na prevenci kriminality</t>
  </si>
  <si>
    <t>Z. 17/1   dne 24.5.12</t>
  </si>
  <si>
    <t>na přípravu a zkoušky zvl.odb.způsob.</t>
  </si>
  <si>
    <t>na výplatu odměn pracovníkům ve školství</t>
  </si>
  <si>
    <t>Ost.invest.přijaté transfery od rozpočtů</t>
  </si>
  <si>
    <t>Převod na účet vyššího úročení</t>
  </si>
  <si>
    <t>Příděl</t>
  </si>
  <si>
    <t>Účelové dotace základním školám na doplnění fondu učebnic</t>
  </si>
  <si>
    <t>Počáteční stav k 1.1.2012</t>
  </si>
  <si>
    <t>Převod vráceného příspěvku (SVJ Vondroušova 1212-18)</t>
  </si>
  <si>
    <t>Dodatečný převod z prodeje bytů za rok 2011 dle skut.hospodářského výsledku</t>
  </si>
  <si>
    <t>Zálohový převod z prodeje bytů v průběhu roku 2012</t>
  </si>
  <si>
    <t>Úroky</t>
  </si>
  <si>
    <r>
      <t xml:space="preserve">Převod ze ZBÚ </t>
    </r>
    <r>
      <rPr>
        <sz val="8"/>
        <rFont val="Arial CE"/>
        <family val="0"/>
      </rPr>
      <t>- v roce 2011 převedeno více než bylo skutečné čerpání</t>
    </r>
  </si>
  <si>
    <t>Poplatky za vedení účtu</t>
  </si>
  <si>
    <t>Pořízení venkovní elektrické rozvodnice (pozemek naproti úřadu)</t>
  </si>
  <si>
    <t>Čistovická 241-rek.objektu</t>
  </si>
  <si>
    <t>Výstavba parkoviště u polikliniky</t>
  </si>
  <si>
    <t>Účelové investiční dotace mateřským školám na obnovu zahrad</t>
  </si>
  <si>
    <t>ZŠ genpor. Fr.Peřiny-zateplení objektu</t>
  </si>
  <si>
    <t>Převod do fondu pro podporu ZŠ</t>
  </si>
  <si>
    <t>09 - Vnitřní správa    x)</t>
  </si>
  <si>
    <t xml:space="preserve">     a dále o zůstatek z nevyčerpaných mzdových prostředků za prosinec 2011 (400 tis. Kč)</t>
  </si>
  <si>
    <t>na výkon sociálně právní ochrany dětí</t>
  </si>
  <si>
    <r>
      <t xml:space="preserve">výnosy z prodeje majetku </t>
    </r>
    <r>
      <rPr>
        <sz val="8"/>
        <rFont val="Arial CE"/>
        <family val="0"/>
      </rPr>
      <t>(bytové jednotky)</t>
    </r>
  </si>
  <si>
    <r>
      <t xml:space="preserve">výnosy z prodeje majetku </t>
    </r>
    <r>
      <rPr>
        <sz val="8"/>
        <rFont val="Arial CE"/>
        <family val="0"/>
      </rPr>
      <t>(ostatní)</t>
    </r>
  </si>
  <si>
    <t xml:space="preserve">výnosy za  zveřejnění inzerátů </t>
  </si>
  <si>
    <r>
      <t>opravy velké</t>
    </r>
    <r>
      <rPr>
        <sz val="9"/>
        <rFont val="Arial CE"/>
        <family val="2"/>
      </rPr>
      <t xml:space="preserve"> </t>
    </r>
    <r>
      <rPr>
        <sz val="8"/>
        <rFont val="Arial CE"/>
        <family val="0"/>
      </rPr>
      <t xml:space="preserve">(obnova nátěrů fasád, opravy volných bytů, nátěr venkovních okenních parapetů, výměna vodoměrů, opravy v objektu Sokolovny a jiné) </t>
    </r>
  </si>
  <si>
    <t>náklady z vyřazených pohledávek</t>
  </si>
  <si>
    <t xml:space="preserve">ostatní služby </t>
  </si>
  <si>
    <r>
      <t>výnosy ostatní</t>
    </r>
    <r>
      <rPr>
        <sz val="9"/>
        <rFont val="Arial CE"/>
        <family val="2"/>
      </rPr>
      <t xml:space="preserve"> </t>
    </r>
    <r>
      <rPr>
        <sz val="8"/>
        <rFont val="Arial CE"/>
        <family val="0"/>
      </rPr>
      <t>(především výběrová řízení na volné byty)</t>
    </r>
  </si>
  <si>
    <t>plán upravený 2012</t>
  </si>
  <si>
    <t>na provoz Sboru dobrovolných hasičů</t>
  </si>
  <si>
    <t>Z. 18/5   dne 21.6.12</t>
  </si>
  <si>
    <t>na projekty "Zdravé město Praha 2012"</t>
  </si>
  <si>
    <t>Z. 18/11 dne 21.6.12</t>
  </si>
  <si>
    <t>na podporu sociálních služeb</t>
  </si>
  <si>
    <t>Z. 18/13 dne 21.6.12</t>
  </si>
  <si>
    <t>ÚZ 14336</t>
  </si>
  <si>
    <r>
      <t xml:space="preserve">na rozvoj infrastruktury </t>
    </r>
    <r>
      <rPr>
        <sz val="8"/>
        <rFont val="Arial CE"/>
        <family val="0"/>
      </rPr>
      <t>(zajištění bydlení pro azylanta)</t>
    </r>
  </si>
  <si>
    <t>ÚZ 98008</t>
  </si>
  <si>
    <t>na přípravu voleb prezidenta ČR</t>
  </si>
  <si>
    <t>Skatepark-realizace</t>
  </si>
  <si>
    <t>Účelové neinvestiční dotace  mateřským školám na obnovu zahrad</t>
  </si>
  <si>
    <t>Konferenční a hlasovací systém</t>
  </si>
  <si>
    <t>Příspěvek SVJ Vondroušova 1154-60</t>
  </si>
  <si>
    <t>Oprava chodníků v ul. U Boroviček</t>
  </si>
  <si>
    <t>Ost.invest.přijaté transfery ze SR</t>
  </si>
  <si>
    <t>výnosy z termínovaného vkladu</t>
  </si>
  <si>
    <t>Z. 20/55 dne 25.10.12</t>
  </si>
  <si>
    <t>Přehled účelových dotací ze státního rozpočtu za rok 2012 včetně jejich čerpání</t>
  </si>
  <si>
    <t>k 31.12.2012</t>
  </si>
  <si>
    <t>Přehled účelových dotací z rozpočtu HMP za rok 2012 včetně jejich čerpání</t>
  </si>
  <si>
    <t>ÚZ 14876</t>
  </si>
  <si>
    <t>na kamerový systém</t>
  </si>
  <si>
    <t>Z. 15/3   dne 29.3.12</t>
  </si>
  <si>
    <t>ÚZ 14004</t>
  </si>
  <si>
    <t>na školení - hasiči</t>
  </si>
  <si>
    <t>Plnění počtu zaměstnanců za rok 2012</t>
  </si>
  <si>
    <t>skuteč. 2012</t>
  </si>
  <si>
    <t>skuteč.     2011</t>
  </si>
  <si>
    <t>Stav finančních prostředků v účelových fondech k 31. 12. 2012</t>
  </si>
  <si>
    <t>Příspěvek na stravenky vč. 12/2011</t>
  </si>
  <si>
    <t>Návratné půjčky</t>
  </si>
  <si>
    <t>skutečnost 2012</t>
  </si>
  <si>
    <t>skutečnost 2011</t>
  </si>
  <si>
    <t>index 12/11 (v%)  - porovnání skutečného plnění rozpočtu za rok 2012 s rokem 2011</t>
  </si>
  <si>
    <t>index 12/11 (v%) - porovnání skutečného čerpání rozpočtu za rok 2012 s rokem 2011</t>
  </si>
  <si>
    <r>
      <t xml:space="preserve">Komentář k vykazovanému </t>
    </r>
    <r>
      <rPr>
        <b/>
        <u val="single"/>
        <sz val="12"/>
        <rFont val="Arial CE"/>
        <family val="2"/>
      </rPr>
      <t xml:space="preserve">skutečnému plnění </t>
    </r>
    <r>
      <rPr>
        <u val="single"/>
        <sz val="12"/>
        <rFont val="Arial CE"/>
        <family val="2"/>
      </rPr>
      <t>třídy 8 - financování k 31. 12. 2012</t>
    </r>
  </si>
  <si>
    <r>
      <t xml:space="preserve">05 - Sociální oblast </t>
    </r>
    <r>
      <rPr>
        <sz val="8"/>
        <rFont val="Arial CE"/>
        <family val="0"/>
      </rPr>
      <t>- z toho:</t>
    </r>
  </si>
  <si>
    <r>
      <t xml:space="preserve">06 - Kultura - </t>
    </r>
    <r>
      <rPr>
        <sz val="8"/>
        <rFont val="Arial CE"/>
        <family val="0"/>
      </rPr>
      <t>KC Průhon</t>
    </r>
  </si>
  <si>
    <t>Čerpání mzdových prostředků za rok 2012</t>
  </si>
  <si>
    <t>skuteč. 2011</t>
  </si>
  <si>
    <t>x)  limit navýšen o účelové dotace ze státního rozpočtu v souvislosti s činnostmi vykonávanými v oblasti sociálně právní ochrany (568 tis. Kč)</t>
  </si>
  <si>
    <t xml:space="preserve">      Centrum soc.zdr.služeb</t>
  </si>
  <si>
    <t xml:space="preserve">      Nízkoprahové zařízení</t>
  </si>
  <si>
    <t xml:space="preserve">      AT poradna s AT linkou</t>
  </si>
  <si>
    <t xml:space="preserve">         Centrum soc.zdr.služeb</t>
  </si>
  <si>
    <t xml:space="preserve">         Nízkoprahové zařízení</t>
  </si>
  <si>
    <t xml:space="preserve">         AT poradna s AT linkou</t>
  </si>
  <si>
    <t>Hospodářská činnost za rok 2012</t>
  </si>
  <si>
    <t>skutečnost       2012</t>
  </si>
  <si>
    <t>skutečnost    2011</t>
  </si>
  <si>
    <t>úroky z prodlení</t>
  </si>
  <si>
    <t>předpis daňové povinnosti</t>
  </si>
  <si>
    <t>Zůstatek na bank.účtech HČ k 31.12.  v Kč</t>
  </si>
  <si>
    <t>index 12/11 (v%) - porovnání výnosů a nákladů za rok 2012 s rokem 2011</t>
  </si>
  <si>
    <t>Tabulka č. 9</t>
  </si>
  <si>
    <t>Kapitola 04 - Školství</t>
  </si>
  <si>
    <t>Organizace</t>
  </si>
  <si>
    <t>Hospodářský výsledek HČ</t>
  </si>
  <si>
    <t>Hospodářský výsledek DČ</t>
  </si>
  <si>
    <t xml:space="preserve">Příjmy </t>
  </si>
  <si>
    <t>K rozdělení</t>
  </si>
  <si>
    <t>Příděly fondům</t>
  </si>
  <si>
    <t>ztráta</t>
  </si>
  <si>
    <t>zlepšený</t>
  </si>
  <si>
    <t>zisk po</t>
  </si>
  <si>
    <t>z prodeje</t>
  </si>
  <si>
    <t>do fondů</t>
  </si>
  <si>
    <t>fond</t>
  </si>
  <si>
    <t>hosp.výsl.</t>
  </si>
  <si>
    <t>zdanění</t>
  </si>
  <si>
    <t>majetku</t>
  </si>
  <si>
    <t>celkem</t>
  </si>
  <si>
    <t>odměn</t>
  </si>
  <si>
    <t>rezervní</t>
  </si>
  <si>
    <t>ZŠ genpor. F. Peřiny</t>
  </si>
  <si>
    <t>MŠ Laudova</t>
  </si>
  <si>
    <t>MŠ Bendova</t>
  </si>
  <si>
    <t>MŠ Španielova</t>
  </si>
  <si>
    <t>MŠ Socháňova</t>
  </si>
  <si>
    <t>Poznámka:</t>
  </si>
  <si>
    <t>HČ - hlavní činnost</t>
  </si>
  <si>
    <t>DČ - doplňková činnost</t>
  </si>
  <si>
    <t>Vypracovala: N.Novotná-ekonomický odbor</t>
  </si>
  <si>
    <t>Centrum soc.zdravotních služeb</t>
  </si>
  <si>
    <t>Finanční vypořádání příspěvkových organizací za rok 2012</t>
  </si>
  <si>
    <t>ZŠ J. Wericha</t>
  </si>
  <si>
    <t>ZUŠ Blatiny</t>
  </si>
  <si>
    <t>Kulturní centrum Průhon</t>
  </si>
  <si>
    <t>Kapitola 06 - Kultura, sport a cestovní ruch</t>
  </si>
  <si>
    <t xml:space="preserve">Rekonstrukce silnic v ul. U Boroviček </t>
  </si>
  <si>
    <t>ZŠ genpor. Fr.Peřiny-rek.vzduchotechniky</t>
  </si>
  <si>
    <t>Sportovní centrum Na Chobotě-přípr.práce, úprava a doplnění studie proveditel.</t>
  </si>
  <si>
    <t>Dolicencování serveru(Windows 2008),modul spis.služby,rozšíření paměti serveru</t>
  </si>
  <si>
    <t>Převod na účet se zvýhodněnou roční úrokovou sazbou</t>
  </si>
  <si>
    <r>
      <t xml:space="preserve">Na financování skutečných výdajů převedeno z fondu více </t>
    </r>
    <r>
      <rPr>
        <sz val="8"/>
        <rFont val="Arial CE"/>
        <family val="0"/>
      </rPr>
      <t>-bude navráceno v r. 2013</t>
    </r>
  </si>
  <si>
    <t xml:space="preserve">Zhodnocované finanční prostředky </t>
  </si>
  <si>
    <t>Spořící státní dluhopisy</t>
  </si>
  <si>
    <t>Čistovická 252-rek.objektu, zpracování PD</t>
  </si>
  <si>
    <t>Socháňova 1221-nová ordinace pro lékaře, zpracování PD</t>
  </si>
  <si>
    <t>Zpracování energetických auditů budov (budovy ZŠ, budova Žalanského 54)</t>
  </si>
  <si>
    <t>Kontejnerové stání v ul. Nevanova, zpracování PD</t>
  </si>
  <si>
    <t>Veřejný prostor před ZŠ J.Wericha-zpracování návrhu řešení</t>
  </si>
  <si>
    <t>Dětské hřiště v ul. Bendova-rek.</t>
  </si>
  <si>
    <t>Dětské hřiště v ul. Socháňova-zpracování PD</t>
  </si>
  <si>
    <t>Dětské hřiště v ul. Nevanova-zpracování PD</t>
  </si>
  <si>
    <t>Víceúčelové hřiště v ul. Nevanova-zpracování PD</t>
  </si>
  <si>
    <t>Víceúčelové hřiště v ul. Mrkvičkova-zpracování PD</t>
  </si>
  <si>
    <t>Dětské hřiště v ul. Makovského-zpracování PD</t>
  </si>
  <si>
    <t>Revitalizace zeleně, úpravy v lesoparku</t>
  </si>
  <si>
    <t>Úprava prostoru pietního místa Bílá Hora-zpracování dokumentace pro staveb.pov.</t>
  </si>
  <si>
    <t>MŠ Socháňova-zpracování PD na rek. přístupové rampy a chodníku</t>
  </si>
  <si>
    <t>ZŠ genpor. Fr.Peřiny-modernizace 2 výtahů v objektu Laudova</t>
  </si>
  <si>
    <t>ZŠ genpor. Fr.Peřiny-rek. topného systému a zpracování PD na rek.elektroinst.</t>
  </si>
  <si>
    <t>KS Průhon-rek.objektu, zpracování PD</t>
  </si>
  <si>
    <t>Rek.bytových jader v panelových domech</t>
  </si>
  <si>
    <t>Kontejnerové stání v ul. Žufanova-realizace</t>
  </si>
  <si>
    <t>Lesopark-instalace dřevěné lávky</t>
  </si>
  <si>
    <t>MŠ Bendova-zateplení objektu</t>
  </si>
  <si>
    <t>Sokolovna-rek. objektu</t>
  </si>
  <si>
    <t>Městský kamerový systém-dofinancování, instalace 2 kamer</t>
  </si>
  <si>
    <t>Místní hřbitov-přístavba smuteční síně, zpracování studie stavby</t>
  </si>
  <si>
    <t xml:space="preserve">Místní hřbitov-výstavba kolumbárních okének </t>
  </si>
  <si>
    <t>Budova úřadu Žalanského-zpracování PD na rek. terasy a fasády</t>
  </si>
  <si>
    <t xml:space="preserve">                        vč. peněžních fondů oproti stavu k 1. 1.  2012</t>
  </si>
  <si>
    <t xml:space="preserve">použití fin. prostředků vytvořených v minulých letech                                ř.1                                </t>
  </si>
  <si>
    <t>Stav účtu dle bankovního výpisu</t>
  </si>
  <si>
    <t xml:space="preserve">Stav účtu dle bankovního výpisu                                        </t>
  </si>
  <si>
    <t>výnosy z přecenění reálnou hodnotou</t>
  </si>
  <si>
    <t>Kapitola 05 - Sociální oblast a zdravotnictví</t>
  </si>
  <si>
    <t xml:space="preserve">Hospodářský výsledek (+zisk  -ztráta)                  </t>
  </si>
  <si>
    <t>Stav fondu dle bankovního výpisu</t>
  </si>
  <si>
    <t>Stav finančních prostředků ve fondu obnovy majetku m. č. k 31. 12. 2012</t>
  </si>
  <si>
    <r>
      <t xml:space="preserve">Vkladový účet </t>
    </r>
    <r>
      <rPr>
        <sz val="8"/>
        <rFont val="Arial CE"/>
        <family val="0"/>
      </rPr>
      <t>(UniCreditBank, a.s.)</t>
    </r>
  </si>
  <si>
    <r>
      <t xml:space="preserve">Termínovaný vklad </t>
    </r>
    <r>
      <rPr>
        <sz val="8"/>
        <rFont val="Arial CE"/>
        <family val="0"/>
      </rPr>
      <t>(PPF banka, a.s. duben 2012-duben 2013)</t>
    </r>
  </si>
  <si>
    <r>
      <t xml:space="preserve">Termínovaný vklad </t>
    </r>
    <r>
      <rPr>
        <sz val="8"/>
        <rFont val="Arial CE"/>
        <family val="0"/>
      </rPr>
      <t>(PPF banka, a.s. červenec 2012-leden 2013)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</si>
</sst>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\ &quot;Kč&quot;"/>
    <numFmt numFmtId="178" formatCode="mmmm\ yy"/>
    <numFmt numFmtId="179" formatCode="0_);\(0\)"/>
  </numFmts>
  <fonts count="57">
    <font>
      <sz val="10"/>
      <name val="Arial CE"/>
      <family val="0"/>
    </font>
    <font>
      <b/>
      <sz val="10"/>
      <name val="Arial CE"/>
      <family val="2"/>
    </font>
    <font>
      <b/>
      <u val="single"/>
      <sz val="2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9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3" fontId="0" fillId="33" borderId="10" xfId="0" applyNumberForma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3" fontId="0" fillId="33" borderId="11" xfId="0" applyNumberFormat="1" applyFill="1" applyBorder="1" applyAlignment="1" applyProtection="1">
      <alignment horizontal="center" vertical="center"/>
      <protection locked="0"/>
    </xf>
    <xf numFmtId="3" fontId="0" fillId="33" borderId="11" xfId="0" applyNumberFormat="1" applyFill="1" applyBorder="1" applyAlignment="1" applyProtection="1">
      <alignment horizontal="center" vertical="center"/>
      <protection/>
    </xf>
    <xf numFmtId="3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/>
      <protection locked="0"/>
    </xf>
    <xf numFmtId="3" fontId="0" fillId="33" borderId="15" xfId="0" applyNumberFormat="1" applyFill="1" applyBorder="1" applyAlignment="1" applyProtection="1">
      <alignment horizontal="center" vertical="center"/>
      <protection/>
    </xf>
    <xf numFmtId="3" fontId="0" fillId="33" borderId="16" xfId="0" applyNumberForma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 locked="0"/>
    </xf>
    <xf numFmtId="3" fontId="0" fillId="33" borderId="17" xfId="0" applyNumberFormat="1" applyFill="1" applyBorder="1" applyAlignment="1" applyProtection="1">
      <alignment horizontal="center" vertical="center"/>
      <protection/>
    </xf>
    <xf numFmtId="3" fontId="0" fillId="33" borderId="18" xfId="0" applyNumberForma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/>
      <protection locked="0"/>
    </xf>
    <xf numFmtId="3" fontId="0" fillId="33" borderId="20" xfId="0" applyNumberForma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 applyProtection="1">
      <alignment/>
      <protection locked="0"/>
    </xf>
    <xf numFmtId="3" fontId="3" fillId="33" borderId="22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  <xf numFmtId="3" fontId="0" fillId="33" borderId="26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33" borderId="15" xfId="0" applyNumberFormat="1" applyFill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29" xfId="0" applyNumberFormat="1" applyFill="1" applyBorder="1" applyAlignment="1" applyProtection="1">
      <alignment horizontal="center" vertical="center"/>
      <protection locked="0"/>
    </xf>
    <xf numFmtId="0" fontId="1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 applyProtection="1">
      <alignment horizontal="center" vertical="center"/>
      <protection/>
    </xf>
    <xf numFmtId="3" fontId="3" fillId="33" borderId="15" xfId="0" applyNumberFormat="1" applyFont="1" applyFill="1" applyBorder="1" applyAlignment="1">
      <alignment horizontal="center" vertical="center"/>
    </xf>
    <xf numFmtId="1" fontId="0" fillId="33" borderId="16" xfId="0" applyNumberFormat="1" applyFill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/>
      <protection/>
    </xf>
    <xf numFmtId="3" fontId="0" fillId="0" borderId="29" xfId="0" applyNumberFormat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30" xfId="0" applyNumberForma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 horizontal="center"/>
      <protection locked="0"/>
    </xf>
    <xf numFmtId="3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3" fontId="0" fillId="33" borderId="32" xfId="0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10" fillId="33" borderId="21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 horizontal="center"/>
      <protection/>
    </xf>
    <xf numFmtId="3" fontId="0" fillId="0" borderId="33" xfId="0" applyNumberFormat="1" applyFont="1" applyBorder="1" applyAlignment="1" applyProtection="1">
      <alignment horizontal="center"/>
      <protection/>
    </xf>
    <xf numFmtId="0" fontId="0" fillId="33" borderId="28" xfId="0" applyNumberFormat="1" applyFont="1" applyFill="1" applyBorder="1" applyAlignment="1" applyProtection="1">
      <alignment horizontal="center"/>
      <protection locked="0"/>
    </xf>
    <xf numFmtId="3" fontId="0" fillId="33" borderId="33" xfId="0" applyNumberFormat="1" applyFont="1" applyFill="1" applyBorder="1" applyAlignment="1" applyProtection="1">
      <alignment horizontal="center"/>
      <protection/>
    </xf>
    <xf numFmtId="3" fontId="3" fillId="33" borderId="32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22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/>
    </xf>
    <xf numFmtId="176" fontId="6" fillId="0" borderId="29" xfId="0" applyNumberFormat="1" applyFont="1" applyFill="1" applyBorder="1" applyAlignment="1">
      <alignment horizontal="right"/>
    </xf>
    <xf numFmtId="176" fontId="6" fillId="0" borderId="42" xfId="0" applyNumberFormat="1" applyFont="1" applyFill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4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6" fillId="0" borderId="44" xfId="0" applyNumberFormat="1" applyFont="1" applyFill="1" applyBorder="1" applyAlignment="1">
      <alignment horizontal="right"/>
    </xf>
    <xf numFmtId="176" fontId="6" fillId="0" borderId="45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46" xfId="0" applyNumberFormat="1" applyFont="1" applyFill="1" applyBorder="1" applyAlignment="1">
      <alignment horizontal="right"/>
    </xf>
    <xf numFmtId="176" fontId="6" fillId="0" borderId="47" xfId="0" applyNumberFormat="1" applyFont="1" applyFill="1" applyBorder="1" applyAlignment="1">
      <alignment horizontal="right"/>
    </xf>
    <xf numFmtId="176" fontId="6" fillId="0" borderId="41" xfId="0" applyNumberFormat="1" applyFont="1" applyFill="1" applyBorder="1" applyAlignment="1">
      <alignment horizontal="right"/>
    </xf>
    <xf numFmtId="176" fontId="6" fillId="0" borderId="48" xfId="0" applyNumberFormat="1" applyFont="1" applyFill="1" applyBorder="1" applyAlignment="1">
      <alignment horizontal="right"/>
    </xf>
    <xf numFmtId="176" fontId="3" fillId="0" borderId="39" xfId="0" applyNumberFormat="1" applyFont="1" applyFill="1" applyBorder="1" applyAlignment="1">
      <alignment horizontal="right"/>
    </xf>
    <xf numFmtId="176" fontId="3" fillId="0" borderId="39" xfId="0" applyNumberFormat="1" applyFont="1" applyBorder="1" applyAlignment="1">
      <alignment horizontal="right"/>
    </xf>
    <xf numFmtId="176" fontId="6" fillId="0" borderId="49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6" fillId="33" borderId="50" xfId="0" applyFont="1" applyFill="1" applyBorder="1" applyAlignment="1">
      <alignment horizontal="center" wrapText="1"/>
    </xf>
    <xf numFmtId="0" fontId="6" fillId="33" borderId="51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76" fontId="6" fillId="0" borderId="16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24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0" fontId="6" fillId="0" borderId="56" xfId="0" applyFont="1" applyBorder="1" applyAlignment="1">
      <alignment/>
    </xf>
    <xf numFmtId="3" fontId="6" fillId="0" borderId="5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58" xfId="0" applyNumberFormat="1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176" fontId="3" fillId="0" borderId="58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3" fillId="33" borderId="62" xfId="0" applyNumberFormat="1" applyFont="1" applyFill="1" applyBorder="1" applyAlignment="1">
      <alignment horizontal="center"/>
    </xf>
    <xf numFmtId="0" fontId="3" fillId="33" borderId="43" xfId="0" applyNumberFormat="1" applyFont="1" applyFill="1" applyBorder="1" applyAlignment="1">
      <alignment horizontal="center"/>
    </xf>
    <xf numFmtId="176" fontId="3" fillId="0" borderId="43" xfId="0" applyNumberFormat="1" applyFont="1" applyBorder="1" applyAlignment="1">
      <alignment horizontal="center"/>
    </xf>
    <xf numFmtId="176" fontId="3" fillId="0" borderId="63" xfId="0" applyNumberFormat="1" applyFont="1" applyBorder="1" applyAlignment="1">
      <alignment horizontal="center"/>
    </xf>
    <xf numFmtId="0" fontId="3" fillId="33" borderId="6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6" fillId="0" borderId="65" xfId="0" applyNumberFormat="1" applyFont="1" applyBorder="1" applyAlignment="1">
      <alignment horizontal="right"/>
    </xf>
    <xf numFmtId="0" fontId="6" fillId="0" borderId="45" xfId="0" applyNumberFormat="1" applyFont="1" applyBorder="1" applyAlignment="1">
      <alignment horizontal="right"/>
    </xf>
    <xf numFmtId="1" fontId="6" fillId="0" borderId="65" xfId="0" applyNumberFormat="1" applyFont="1" applyBorder="1" applyAlignment="1">
      <alignment horizontal="right"/>
    </xf>
    <xf numFmtId="1" fontId="6" fillId="0" borderId="56" xfId="0" applyNumberFormat="1" applyFont="1" applyBorder="1" applyAlignment="1">
      <alignment horizontal="right"/>
    </xf>
    <xf numFmtId="1" fontId="6" fillId="0" borderId="66" xfId="0" applyNumberFormat="1" applyFont="1" applyBorder="1" applyAlignment="1">
      <alignment horizontal="right"/>
    </xf>
    <xf numFmtId="1" fontId="6" fillId="0" borderId="65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43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74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3" xfId="0" applyFont="1" applyBorder="1" applyAlignment="1">
      <alignment/>
    </xf>
    <xf numFmtId="0" fontId="1" fillId="0" borderId="34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72" xfId="0" applyBorder="1" applyAlignment="1">
      <alignment/>
    </xf>
    <xf numFmtId="0" fontId="1" fillId="0" borderId="74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179" fontId="0" fillId="0" borderId="79" xfId="0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15" xfId="0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5" xfId="0" applyNumberFormat="1" applyBorder="1" applyAlignment="1">
      <alignment/>
    </xf>
    <xf numFmtId="0" fontId="0" fillId="0" borderId="35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79" xfId="0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7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0" borderId="8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33" borderId="62" xfId="0" applyFont="1" applyFill="1" applyBorder="1" applyAlignment="1">
      <alignment horizontal="center" wrapText="1"/>
    </xf>
    <xf numFmtId="0" fontId="0" fillId="33" borderId="43" xfId="0" applyFont="1" applyFill="1" applyBorder="1" applyAlignment="1">
      <alignment horizontal="center" wrapText="1"/>
    </xf>
    <xf numFmtId="0" fontId="0" fillId="33" borderId="63" xfId="0" applyFont="1" applyFill="1" applyBorder="1" applyAlignment="1">
      <alignment horizontal="center" wrapText="1"/>
    </xf>
    <xf numFmtId="0" fontId="0" fillId="33" borderId="81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4" fillId="0" borderId="82" xfId="0" applyFont="1" applyBorder="1" applyAlignment="1">
      <alignment/>
    </xf>
    <xf numFmtId="0" fontId="4" fillId="0" borderId="66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57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4" borderId="85" xfId="0" applyNumberFormat="1" applyFont="1" applyFill="1" applyBorder="1" applyAlignment="1">
      <alignment horizontal="right"/>
    </xf>
    <xf numFmtId="1" fontId="1" fillId="34" borderId="85" xfId="0" applyNumberFormat="1" applyFont="1" applyFill="1" applyBorder="1" applyAlignment="1">
      <alignment horizontal="right"/>
    </xf>
    <xf numFmtId="0" fontId="1" fillId="34" borderId="28" xfId="0" applyNumberFormat="1" applyFont="1" applyFill="1" applyBorder="1" applyAlignment="1">
      <alignment horizontal="right"/>
    </xf>
    <xf numFmtId="0" fontId="1" fillId="34" borderId="83" xfId="0" applyNumberFormat="1" applyFont="1" applyFill="1" applyBorder="1" applyAlignment="1">
      <alignment horizontal="right"/>
    </xf>
    <xf numFmtId="0" fontId="1" fillId="34" borderId="47" xfId="0" applyNumberFormat="1" applyFont="1" applyFill="1" applyBorder="1" applyAlignment="1">
      <alignment horizontal="right"/>
    </xf>
    <xf numFmtId="1" fontId="1" fillId="34" borderId="83" xfId="0" applyNumberFormat="1" applyFont="1" applyFill="1" applyBorder="1" applyAlignment="1">
      <alignment horizontal="right"/>
    </xf>
    <xf numFmtId="0" fontId="1" fillId="34" borderId="41" xfId="0" applyNumberFormat="1" applyFont="1" applyFill="1" applyBorder="1" applyAlignment="1">
      <alignment horizontal="right"/>
    </xf>
    <xf numFmtId="0" fontId="0" fillId="0" borderId="66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3" fontId="0" fillId="0" borderId="82" xfId="0" applyNumberFormat="1" applyFont="1" applyBorder="1" applyAlignment="1">
      <alignment horizontal="right"/>
    </xf>
    <xf numFmtId="0" fontId="0" fillId="0" borderId="31" xfId="0" applyNumberFormat="1" applyFont="1" applyBorder="1" applyAlignment="1">
      <alignment horizontal="right"/>
    </xf>
    <xf numFmtId="1" fontId="0" fillId="0" borderId="82" xfId="0" applyNumberFormat="1" applyFont="1" applyFill="1" applyBorder="1" applyAlignment="1">
      <alignment horizontal="right"/>
    </xf>
    <xf numFmtId="0" fontId="1" fillId="34" borderId="22" xfId="0" applyNumberFormat="1" applyFont="1" applyFill="1" applyBorder="1" applyAlignment="1">
      <alignment horizontal="right"/>
    </xf>
    <xf numFmtId="3" fontId="1" fillId="34" borderId="85" xfId="0" applyNumberFormat="1" applyFont="1" applyFill="1" applyBorder="1" applyAlignment="1">
      <alignment horizontal="right"/>
    </xf>
    <xf numFmtId="0" fontId="0" fillId="0" borderId="83" xfId="0" applyNumberFormat="1" applyFont="1" applyBorder="1" applyAlignment="1">
      <alignment horizontal="right"/>
    </xf>
    <xf numFmtId="0" fontId="0" fillId="0" borderId="41" xfId="0" applyNumberFormat="1" applyFont="1" applyBorder="1" applyAlignment="1">
      <alignment horizontal="right"/>
    </xf>
    <xf numFmtId="1" fontId="0" fillId="0" borderId="83" xfId="0" applyNumberFormat="1" applyFont="1" applyBorder="1" applyAlignment="1">
      <alignment horizontal="right"/>
    </xf>
    <xf numFmtId="1" fontId="0" fillId="0" borderId="83" xfId="0" applyNumberFormat="1" applyFont="1" applyFill="1" applyBorder="1" applyAlignment="1">
      <alignment horizontal="right"/>
    </xf>
    <xf numFmtId="3" fontId="0" fillId="0" borderId="83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1" fontId="0" fillId="0" borderId="65" xfId="0" applyNumberFormat="1" applyFont="1" applyBorder="1" applyAlignment="1">
      <alignment horizontal="right"/>
    </xf>
    <xf numFmtId="1" fontId="0" fillId="0" borderId="65" xfId="0" applyNumberFormat="1" applyFont="1" applyFill="1" applyBorder="1" applyAlignment="1">
      <alignment horizontal="right"/>
    </xf>
    <xf numFmtId="0" fontId="0" fillId="0" borderId="54" xfId="0" applyNumberFormat="1" applyFont="1" applyBorder="1" applyAlignment="1">
      <alignment horizontal="right"/>
    </xf>
    <xf numFmtId="0" fontId="0" fillId="0" borderId="47" xfId="0" applyNumberFormat="1" applyFont="1" applyBorder="1" applyAlignment="1">
      <alignment horizontal="right"/>
    </xf>
    <xf numFmtId="0" fontId="0" fillId="0" borderId="65" xfId="0" applyNumberFormat="1" applyFont="1" applyBorder="1" applyAlignment="1">
      <alignment horizontal="right"/>
    </xf>
    <xf numFmtId="0" fontId="0" fillId="0" borderId="48" xfId="0" applyNumberFormat="1" applyFont="1" applyBorder="1" applyAlignment="1">
      <alignment horizontal="right"/>
    </xf>
    <xf numFmtId="0" fontId="0" fillId="0" borderId="13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 horizontal="right" vertical="center"/>
      <protection locked="0"/>
    </xf>
    <xf numFmtId="0" fontId="0" fillId="0" borderId="52" xfId="0" applyNumberFormat="1" applyFont="1" applyBorder="1" applyAlignment="1" applyProtection="1">
      <alignment horizontal="center" vertical="center"/>
      <protection locked="0"/>
    </xf>
    <xf numFmtId="3" fontId="0" fillId="0" borderId="5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4" xfId="0" applyFont="1" applyBorder="1" applyAlignment="1">
      <alignment/>
    </xf>
    <xf numFmtId="176" fontId="1" fillId="0" borderId="23" xfId="0" applyNumberFormat="1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76" fontId="1" fillId="0" borderId="22" xfId="0" applyNumberFormat="1" applyFont="1" applyFill="1" applyBorder="1" applyAlignment="1">
      <alignment horizontal="right"/>
    </xf>
    <xf numFmtId="0" fontId="1" fillId="33" borderId="59" xfId="0" applyFont="1" applyFill="1" applyBorder="1" applyAlignment="1">
      <alignment/>
    </xf>
    <xf numFmtId="176" fontId="1" fillId="33" borderId="43" xfId="0" applyNumberFormat="1" applyFont="1" applyFill="1" applyBorder="1" applyAlignment="1">
      <alignment horizontal="right"/>
    </xf>
    <xf numFmtId="176" fontId="1" fillId="33" borderId="32" xfId="0" applyNumberFormat="1" applyFont="1" applyFill="1" applyBorder="1" applyAlignment="1">
      <alignment horizontal="right"/>
    </xf>
    <xf numFmtId="176" fontId="1" fillId="33" borderId="60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176" fontId="3" fillId="0" borderId="11" xfId="0" applyNumberFormat="1" applyFont="1" applyBorder="1" applyAlignment="1">
      <alignment horizontal="right"/>
    </xf>
    <xf numFmtId="0" fontId="0" fillId="0" borderId="87" xfId="0" applyNumberFormat="1" applyFont="1" applyBorder="1" applyAlignment="1">
      <alignment wrapText="1"/>
    </xf>
    <xf numFmtId="0" fontId="0" fillId="0" borderId="88" xfId="0" applyNumberFormat="1" applyFont="1" applyBorder="1" applyAlignment="1">
      <alignment wrapText="1"/>
    </xf>
    <xf numFmtId="0" fontId="1" fillId="34" borderId="88" xfId="0" applyNumberFormat="1" applyFont="1" applyFill="1" applyBorder="1" applyAlignment="1">
      <alignment wrapText="1"/>
    </xf>
    <xf numFmtId="0" fontId="0" fillId="0" borderId="89" xfId="0" applyNumberFormat="1" applyFont="1" applyBorder="1" applyAlignment="1">
      <alignment wrapText="1"/>
    </xf>
    <xf numFmtId="0" fontId="4" fillId="34" borderId="90" xfId="0" applyNumberFormat="1" applyFont="1" applyFill="1" applyBorder="1" applyAlignment="1">
      <alignment wrapText="1"/>
    </xf>
    <xf numFmtId="0" fontId="0" fillId="0" borderId="91" xfId="0" applyNumberFormat="1" applyFont="1" applyBorder="1" applyAlignment="1">
      <alignment horizontal="left" wrapText="1"/>
    </xf>
    <xf numFmtId="0" fontId="20" fillId="0" borderId="88" xfId="0" applyNumberFormat="1" applyFont="1" applyBorder="1" applyAlignment="1">
      <alignment wrapText="1"/>
    </xf>
    <xf numFmtId="0" fontId="1" fillId="34" borderId="90" xfId="0" applyNumberFormat="1" applyFont="1" applyFill="1" applyBorder="1" applyAlignment="1">
      <alignment wrapText="1"/>
    </xf>
    <xf numFmtId="1" fontId="0" fillId="0" borderId="28" xfId="0" applyNumberForma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 locked="0"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79" fontId="1" fillId="0" borderId="72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13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0" fillId="0" borderId="17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0" fontId="5" fillId="35" borderId="24" xfId="0" applyFont="1" applyFill="1" applyBorder="1" applyAlignment="1" applyProtection="1">
      <alignment wrapText="1"/>
      <protection locked="0"/>
    </xf>
    <xf numFmtId="0" fontId="0" fillId="35" borderId="27" xfId="0" applyFill="1" applyBorder="1" applyAlignment="1" applyProtection="1">
      <alignment horizontal="center" vertical="center" wrapText="1"/>
      <protection locked="0"/>
    </xf>
    <xf numFmtId="0" fontId="0" fillId="35" borderId="33" xfId="0" applyFill="1" applyBorder="1" applyAlignment="1" applyProtection="1">
      <alignment horizontal="center" vertical="center" wrapText="1"/>
      <protection locked="0"/>
    </xf>
    <xf numFmtId="0" fontId="0" fillId="35" borderId="24" xfId="0" applyFont="1" applyFill="1" applyBorder="1" applyAlignment="1" applyProtection="1">
      <alignment/>
      <protection locked="0"/>
    </xf>
    <xf numFmtId="1" fontId="0" fillId="35" borderId="28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0" fontId="0" fillId="35" borderId="28" xfId="0" applyNumberFormat="1" applyFont="1" applyFill="1" applyBorder="1" applyAlignment="1">
      <alignment horizontal="center"/>
    </xf>
    <xf numFmtId="3" fontId="0" fillId="35" borderId="28" xfId="0" applyNumberFormat="1" applyFill="1" applyBorder="1" applyAlignment="1" applyProtection="1">
      <alignment horizontal="center" vertical="center"/>
      <protection/>
    </xf>
    <xf numFmtId="1" fontId="0" fillId="35" borderId="33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 applyProtection="1">
      <alignment horizontal="center" vertical="center"/>
      <protection/>
    </xf>
    <xf numFmtId="0" fontId="0" fillId="35" borderId="28" xfId="0" applyNumberFormat="1" applyFont="1" applyFill="1" applyBorder="1" applyAlignment="1" applyProtection="1">
      <alignment horizontal="center" vertical="center"/>
      <protection/>
    </xf>
    <xf numFmtId="3" fontId="0" fillId="35" borderId="33" xfId="0" applyNumberFormat="1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 horizontal="center" vertical="center" wrapText="1"/>
      <protection locked="0"/>
    </xf>
    <xf numFmtId="0" fontId="0" fillId="35" borderId="28" xfId="0" applyNumberFormat="1" applyFont="1" applyFill="1" applyBorder="1" applyAlignment="1" applyProtection="1">
      <alignment horizontal="center"/>
      <protection locked="0"/>
    </xf>
    <xf numFmtId="3" fontId="0" fillId="35" borderId="28" xfId="0" applyNumberFormat="1" applyFill="1" applyBorder="1" applyAlignment="1" applyProtection="1">
      <alignment horizontal="center"/>
      <protection/>
    </xf>
    <xf numFmtId="3" fontId="0" fillId="35" borderId="33" xfId="0" applyNumberFormat="1" applyFont="1" applyFill="1" applyBorder="1" applyAlignment="1" applyProtection="1">
      <alignment horizontal="center"/>
      <protection/>
    </xf>
    <xf numFmtId="0" fontId="0" fillId="35" borderId="27" xfId="0" applyNumberFormat="1" applyFont="1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55" xfId="0" applyNumberFormat="1" applyFill="1" applyBorder="1" applyAlignment="1" applyProtection="1">
      <alignment horizontal="center"/>
      <protection locked="0"/>
    </xf>
    <xf numFmtId="3" fontId="0" fillId="35" borderId="27" xfId="0" applyNumberFormat="1" applyFill="1" applyBorder="1" applyAlignment="1" applyProtection="1">
      <alignment horizontal="center"/>
      <protection/>
    </xf>
    <xf numFmtId="3" fontId="0" fillId="35" borderId="33" xfId="0" applyNumberForma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/>
      <protection locked="0"/>
    </xf>
    <xf numFmtId="1" fontId="1" fillId="35" borderId="27" xfId="0" applyNumberFormat="1" applyFont="1" applyFill="1" applyBorder="1" applyAlignment="1" applyProtection="1">
      <alignment horizontal="center"/>
      <protection locked="0"/>
    </xf>
    <xf numFmtId="0" fontId="1" fillId="35" borderId="27" xfId="0" applyNumberFormat="1" applyFont="1" applyFill="1" applyBorder="1" applyAlignment="1" applyProtection="1">
      <alignment horizontal="center"/>
      <protection locked="0"/>
    </xf>
    <xf numFmtId="3" fontId="1" fillId="35" borderId="28" xfId="0" applyNumberFormat="1" applyFont="1" applyFill="1" applyBorder="1" applyAlignment="1" applyProtection="1">
      <alignment horizontal="center"/>
      <protection/>
    </xf>
    <xf numFmtId="3" fontId="1" fillId="35" borderId="33" xfId="0" applyNumberFormat="1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/>
      <protection locked="0"/>
    </xf>
    <xf numFmtId="1" fontId="1" fillId="35" borderId="27" xfId="0" applyNumberFormat="1" applyFont="1" applyFill="1" applyBorder="1" applyAlignment="1" applyProtection="1">
      <alignment horizontal="center" vertical="center"/>
      <protection/>
    </xf>
    <xf numFmtId="0" fontId="1" fillId="35" borderId="28" xfId="0" applyNumberFormat="1" applyFont="1" applyFill="1" applyBorder="1" applyAlignment="1" applyProtection="1">
      <alignment horizontal="center" vertical="center"/>
      <protection/>
    </xf>
    <xf numFmtId="0" fontId="1" fillId="35" borderId="27" xfId="0" applyNumberFormat="1" applyFont="1" applyFill="1" applyBorder="1" applyAlignment="1" applyProtection="1">
      <alignment horizontal="center" vertical="center"/>
      <protection/>
    </xf>
    <xf numFmtId="3" fontId="1" fillId="35" borderId="28" xfId="0" applyNumberFormat="1" applyFont="1" applyFill="1" applyBorder="1" applyAlignment="1" applyProtection="1">
      <alignment horizontal="center" vertical="center"/>
      <protection/>
    </xf>
    <xf numFmtId="3" fontId="1" fillId="35" borderId="33" xfId="0" applyNumberFormat="1" applyFont="1" applyFill="1" applyBorder="1" applyAlignment="1" applyProtection="1">
      <alignment horizontal="center" vertical="center"/>
      <protection/>
    </xf>
    <xf numFmtId="1" fontId="1" fillId="35" borderId="28" xfId="0" applyNumberFormat="1" applyFont="1" applyFill="1" applyBorder="1" applyAlignment="1">
      <alignment horizontal="center" vertical="center"/>
    </xf>
    <xf numFmtId="0" fontId="3" fillId="35" borderId="28" xfId="0" applyNumberFormat="1" applyFont="1" applyFill="1" applyBorder="1" applyAlignment="1">
      <alignment horizontal="center" vertical="center"/>
    </xf>
    <xf numFmtId="3" fontId="3" fillId="35" borderId="33" xfId="0" applyNumberFormat="1" applyFont="1" applyFill="1" applyBorder="1" applyAlignment="1">
      <alignment horizontal="center" vertical="center"/>
    </xf>
    <xf numFmtId="3" fontId="0" fillId="33" borderId="16" xfId="0" applyNumberFormat="1" applyFill="1" applyBorder="1" applyAlignment="1" applyProtection="1">
      <alignment horizontal="center"/>
      <protection/>
    </xf>
    <xf numFmtId="3" fontId="0" fillId="33" borderId="63" xfId="0" applyNumberForma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/>
      <protection locked="0"/>
    </xf>
    <xf numFmtId="0" fontId="0" fillId="35" borderId="81" xfId="0" applyNumberFormat="1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wrapText="1" shrinkToFit="1"/>
      <protection locked="0"/>
    </xf>
    <xf numFmtId="0" fontId="0" fillId="33" borderId="26" xfId="0" applyNumberFormat="1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 applyProtection="1">
      <alignment horizontal="center" vertical="center"/>
      <protection/>
    </xf>
    <xf numFmtId="3" fontId="3" fillId="33" borderId="26" xfId="0" applyNumberFormat="1" applyFont="1" applyFill="1" applyBorder="1" applyAlignment="1">
      <alignment horizontal="center" vertical="center"/>
    </xf>
    <xf numFmtId="3" fontId="3" fillId="33" borderId="5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/>
      <protection locked="0"/>
    </xf>
    <xf numFmtId="3" fontId="3" fillId="33" borderId="16" xfId="0" applyNumberFormat="1" applyFont="1" applyFill="1" applyBorder="1" applyAlignment="1">
      <alignment horizontal="center" vertical="center"/>
    </xf>
    <xf numFmtId="0" fontId="0" fillId="33" borderId="27" xfId="0" applyNumberFormat="1" applyFill="1" applyBorder="1" applyAlignment="1" applyProtection="1">
      <alignment horizontal="center"/>
      <protection locked="0"/>
    </xf>
    <xf numFmtId="0" fontId="0" fillId="35" borderId="27" xfId="0" applyNumberFormat="1" applyFill="1" applyBorder="1" applyAlignment="1" applyProtection="1">
      <alignment horizontal="center"/>
      <protection locked="0"/>
    </xf>
    <xf numFmtId="0" fontId="1" fillId="35" borderId="24" xfId="0" applyFont="1" applyFill="1" applyBorder="1" applyAlignment="1" applyProtection="1">
      <alignment/>
      <protection locked="0"/>
    </xf>
    <xf numFmtId="4" fontId="1" fillId="35" borderId="33" xfId="0" applyNumberFormat="1" applyFont="1" applyFill="1" applyBorder="1" applyAlignment="1" applyProtection="1">
      <alignment horizontal="right" vertical="center"/>
      <protection locked="0"/>
    </xf>
    <xf numFmtId="4" fontId="1" fillId="35" borderId="33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4" fontId="1" fillId="0" borderId="27" xfId="0" applyNumberFormat="1" applyFont="1" applyFill="1" applyBorder="1" applyAlignment="1">
      <alignment/>
    </xf>
    <xf numFmtId="0" fontId="0" fillId="0" borderId="27" xfId="0" applyNumberFormat="1" applyBorder="1" applyAlignment="1">
      <alignment/>
    </xf>
    <xf numFmtId="179" fontId="1" fillId="0" borderId="33" xfId="0" applyNumberFormat="1" applyFont="1" applyBorder="1" applyAlignment="1">
      <alignment/>
    </xf>
    <xf numFmtId="1" fontId="0" fillId="0" borderId="20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1" fontId="1" fillId="0" borderId="3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92" xfId="0" applyBorder="1" applyAlignment="1">
      <alignment/>
    </xf>
    <xf numFmtId="0" fontId="1" fillId="0" borderId="27" xfId="0" applyFont="1" applyBorder="1" applyAlignment="1">
      <alignment/>
    </xf>
    <xf numFmtId="4" fontId="1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1" fillId="35" borderId="21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55" xfId="0" applyFill="1" applyBorder="1" applyAlignment="1">
      <alignment/>
    </xf>
    <xf numFmtId="4" fontId="1" fillId="35" borderId="33" xfId="0" applyNumberFormat="1" applyFont="1" applyFill="1" applyBorder="1" applyAlignment="1">
      <alignment/>
    </xf>
    <xf numFmtId="0" fontId="10" fillId="0" borderId="86" xfId="0" applyFont="1" applyBorder="1" applyAlignment="1">
      <alignment/>
    </xf>
    <xf numFmtId="176" fontId="21" fillId="0" borderId="38" xfId="0" applyNumberFormat="1" applyFont="1" applyBorder="1" applyAlignment="1">
      <alignment horizontal="right"/>
    </xf>
    <xf numFmtId="176" fontId="21" fillId="0" borderId="51" xfId="0" applyNumberFormat="1" applyFont="1" applyBorder="1" applyAlignment="1">
      <alignment horizontal="right"/>
    </xf>
    <xf numFmtId="176" fontId="21" fillId="0" borderId="29" xfId="0" applyNumberFormat="1" applyFont="1" applyBorder="1" applyAlignment="1">
      <alignment horizontal="right"/>
    </xf>
    <xf numFmtId="176" fontId="21" fillId="0" borderId="39" xfId="0" applyNumberFormat="1" applyFont="1" applyBorder="1" applyAlignment="1">
      <alignment horizontal="right"/>
    </xf>
    <xf numFmtId="176" fontId="21" fillId="0" borderId="93" xfId="0" applyNumberFormat="1" applyFont="1" applyBorder="1" applyAlignment="1">
      <alignment horizontal="right"/>
    </xf>
    <xf numFmtId="0" fontId="4" fillId="0" borderId="62" xfId="0" applyFont="1" applyBorder="1" applyAlignment="1">
      <alignment/>
    </xf>
    <xf numFmtId="176" fontId="13" fillId="0" borderId="43" xfId="0" applyNumberFormat="1" applyFont="1" applyBorder="1" applyAlignment="1">
      <alignment horizontal="right"/>
    </xf>
    <xf numFmtId="176" fontId="13" fillId="0" borderId="32" xfId="0" applyNumberFormat="1" applyFont="1" applyBorder="1" applyAlignment="1">
      <alignment horizontal="right"/>
    </xf>
    <xf numFmtId="176" fontId="13" fillId="0" borderId="60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176" fontId="13" fillId="0" borderId="27" xfId="0" applyNumberFormat="1" applyFont="1" applyBorder="1" applyAlignment="1">
      <alignment horizontal="right"/>
    </xf>
    <xf numFmtId="176" fontId="13" fillId="0" borderId="23" xfId="0" applyNumberFormat="1" applyFont="1" applyBorder="1" applyAlignment="1">
      <alignment horizontal="right"/>
    </xf>
    <xf numFmtId="176" fontId="6" fillId="0" borderId="15" xfId="0" applyNumberFormat="1" applyFont="1" applyFill="1" applyBorder="1" applyAlignment="1">
      <alignment horizontal="right"/>
    </xf>
    <xf numFmtId="176" fontId="6" fillId="0" borderId="15" xfId="0" applyNumberFormat="1" applyFont="1" applyBorder="1" applyAlignment="1">
      <alignment horizontal="right"/>
    </xf>
    <xf numFmtId="176" fontId="6" fillId="0" borderId="48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6" fillId="0" borderId="37" xfId="0" applyNumberFormat="1" applyFont="1" applyBorder="1" applyAlignment="1">
      <alignment horizontal="center"/>
    </xf>
    <xf numFmtId="0" fontId="0" fillId="0" borderId="94" xfId="0" applyFont="1" applyBorder="1" applyAlignment="1">
      <alignment/>
    </xf>
    <xf numFmtId="176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176" fontId="10" fillId="0" borderId="15" xfId="0" applyNumberFormat="1" applyFont="1" applyBorder="1" applyAlignment="1">
      <alignment horizontal="right"/>
    </xf>
    <xf numFmtId="176" fontId="10" fillId="0" borderId="48" xfId="0" applyNumberFormat="1" applyFont="1" applyFill="1" applyBorder="1" applyAlignment="1">
      <alignment horizontal="right"/>
    </xf>
    <xf numFmtId="0" fontId="0" fillId="0" borderId="46" xfId="0" applyNumberFormat="1" applyFont="1" applyBorder="1" applyAlignment="1">
      <alignment horizontal="right"/>
    </xf>
    <xf numFmtId="0" fontId="4" fillId="34" borderId="85" xfId="0" applyNumberFormat="1" applyFont="1" applyFill="1" applyBorder="1" applyAlignment="1">
      <alignment wrapText="1"/>
    </xf>
    <xf numFmtId="4" fontId="0" fillId="0" borderId="0" xfId="0" applyNumberFormat="1" applyAlignment="1" applyProtection="1">
      <alignment horizontal="right" vertical="center"/>
      <protection locked="0"/>
    </xf>
    <xf numFmtId="0" fontId="1" fillId="35" borderId="0" xfId="0" applyFont="1" applyFill="1" applyBorder="1" applyAlignment="1" applyProtection="1">
      <alignment/>
      <protection locked="0"/>
    </xf>
    <xf numFmtId="4" fontId="1" fillId="35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47" xfId="0" applyFont="1" applyBorder="1" applyAlignment="1">
      <alignment/>
    </xf>
    <xf numFmtId="0" fontId="0" fillId="0" borderId="34" xfId="0" applyFon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/>
    </xf>
    <xf numFmtId="0" fontId="0" fillId="33" borderId="29" xfId="0" applyNumberFormat="1" applyFill="1" applyBorder="1" applyAlignment="1" applyProtection="1">
      <alignment horizontal="center"/>
      <protection locked="0"/>
    </xf>
    <xf numFmtId="0" fontId="20" fillId="33" borderId="0" xfId="0" applyFont="1" applyFill="1" applyAlignment="1" applyProtection="1">
      <alignment/>
      <protection locked="0"/>
    </xf>
    <xf numFmtId="1" fontId="6" fillId="0" borderId="35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right"/>
    </xf>
    <xf numFmtId="3" fontId="14" fillId="0" borderId="35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176" fontId="14" fillId="0" borderId="47" xfId="0" applyNumberFormat="1" applyFont="1" applyFill="1" applyBorder="1" applyAlignment="1">
      <alignment horizontal="right"/>
    </xf>
    <xf numFmtId="176" fontId="14" fillId="0" borderId="41" xfId="0" applyNumberFormat="1" applyFont="1" applyFill="1" applyBorder="1" applyAlignment="1">
      <alignment horizontal="right"/>
    </xf>
    <xf numFmtId="176" fontId="14" fillId="0" borderId="15" xfId="0" applyNumberFormat="1" applyFont="1" applyBorder="1" applyAlignment="1">
      <alignment horizontal="right"/>
    </xf>
    <xf numFmtId="176" fontId="14" fillId="0" borderId="29" xfId="0" applyNumberFormat="1" applyFont="1" applyBorder="1" applyAlignment="1">
      <alignment horizontal="right"/>
    </xf>
    <xf numFmtId="176" fontId="14" fillId="0" borderId="17" xfId="0" applyNumberFormat="1" applyFont="1" applyBorder="1" applyAlignment="1">
      <alignment horizontal="right"/>
    </xf>
    <xf numFmtId="0" fontId="14" fillId="0" borderId="13" xfId="0" applyFont="1" applyFill="1" applyBorder="1" applyAlignment="1">
      <alignment horizontal="left"/>
    </xf>
    <xf numFmtId="0" fontId="14" fillId="0" borderId="83" xfId="0" applyFont="1" applyFill="1" applyBorder="1" applyAlignment="1">
      <alignment/>
    </xf>
    <xf numFmtId="0" fontId="17" fillId="35" borderId="95" xfId="0" applyFont="1" applyFill="1" applyBorder="1" applyAlignment="1">
      <alignment wrapText="1"/>
    </xf>
    <xf numFmtId="3" fontId="20" fillId="35" borderId="56" xfId="0" applyNumberFormat="1" applyFont="1" applyFill="1" applyBorder="1" applyAlignment="1">
      <alignment horizontal="center" vertical="center" wrapText="1"/>
    </xf>
    <xf numFmtId="3" fontId="20" fillId="35" borderId="85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/>
    </xf>
    <xf numFmtId="0" fontId="0" fillId="0" borderId="82" xfId="0" applyBorder="1" applyAlignment="1">
      <alignment/>
    </xf>
    <xf numFmtId="4" fontId="1" fillId="0" borderId="85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4" fontId="0" fillId="0" borderId="22" xfId="0" applyNumberFormat="1" applyBorder="1" applyAlignment="1">
      <alignment horizontal="center"/>
    </xf>
    <xf numFmtId="4" fontId="0" fillId="0" borderId="56" xfId="0" applyNumberFormat="1" applyBorder="1" applyAlignment="1">
      <alignment/>
    </xf>
    <xf numFmtId="4" fontId="0" fillId="0" borderId="82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50" xfId="0" applyBorder="1" applyAlignment="1">
      <alignment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4" fontId="0" fillId="0" borderId="52" xfId="0" applyNumberFormat="1" applyBorder="1" applyAlignment="1">
      <alignment/>
    </xf>
    <xf numFmtId="0" fontId="0" fillId="0" borderId="96" xfId="0" applyBorder="1" applyAlignment="1">
      <alignment/>
    </xf>
    <xf numFmtId="4" fontId="0" fillId="0" borderId="16" xfId="0" applyNumberFormat="1" applyBorder="1" applyAlignment="1">
      <alignment/>
    </xf>
    <xf numFmtId="0" fontId="1" fillId="0" borderId="21" xfId="0" applyFont="1" applyBorder="1" applyAlignment="1">
      <alignment/>
    </xf>
    <xf numFmtId="4" fontId="1" fillId="0" borderId="33" xfId="0" applyNumberFormat="1" applyFont="1" applyBorder="1" applyAlignment="1">
      <alignment/>
    </xf>
    <xf numFmtId="0" fontId="0" fillId="0" borderId="97" xfId="0" applyBorder="1" applyAlignment="1">
      <alignment/>
    </xf>
    <xf numFmtId="4" fontId="0" fillId="0" borderId="18" xfId="0" applyNumberFormat="1" applyBorder="1" applyAlignment="1">
      <alignment/>
    </xf>
    <xf numFmtId="0" fontId="1" fillId="0" borderId="41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96" xfId="0" applyFont="1" applyBorder="1" applyAlignment="1">
      <alignment/>
    </xf>
    <xf numFmtId="0" fontId="0" fillId="0" borderId="16" xfId="0" applyBorder="1" applyAlignment="1">
      <alignment/>
    </xf>
    <xf numFmtId="0" fontId="10" fillId="0" borderId="9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98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61" xfId="0" applyFont="1" applyBorder="1" applyAlignment="1">
      <alignment/>
    </xf>
    <xf numFmtId="0" fontId="10" fillId="0" borderId="61" xfId="0" applyFont="1" applyBorder="1" applyAlignment="1">
      <alignment/>
    </xf>
    <xf numFmtId="4" fontId="0" fillId="0" borderId="20" xfId="0" applyNumberFormat="1" applyBorder="1" applyAlignment="1">
      <alignment/>
    </xf>
    <xf numFmtId="0" fontId="15" fillId="0" borderId="0" xfId="0" applyFont="1" applyAlignment="1">
      <alignment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7" fillId="33" borderId="94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wrapText="1"/>
    </xf>
    <xf numFmtId="0" fontId="0" fillId="33" borderId="64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51">
      <selection activeCell="A80" sqref="A80"/>
    </sheetView>
  </sheetViews>
  <sheetFormatPr defaultColWidth="9.00390625" defaultRowHeight="12.75"/>
  <cols>
    <col min="1" max="1" width="36.75390625" style="5" customWidth="1"/>
    <col min="2" max="2" width="9.75390625" style="0" customWidth="1"/>
    <col min="4" max="4" width="10.125" style="0" customWidth="1"/>
    <col min="5" max="6" width="10.375" style="0" customWidth="1"/>
    <col min="7" max="7" width="10.00390625" style="0" bestFit="1" customWidth="1"/>
  </cols>
  <sheetData>
    <row r="1" spans="1:6" ht="26.25">
      <c r="A1" s="4"/>
      <c r="F1" s="75"/>
    </row>
    <row r="2" ht="4.5" customHeight="1">
      <c r="A2" s="4"/>
    </row>
    <row r="3" spans="1:6" ht="15.75">
      <c r="A3" s="270" t="s">
        <v>37</v>
      </c>
      <c r="F3" s="75" t="s">
        <v>59</v>
      </c>
    </row>
    <row r="4" ht="13.5" thickBot="1"/>
    <row r="5" spans="1:7" ht="27" thickBot="1">
      <c r="A5" s="386" t="s">
        <v>3</v>
      </c>
      <c r="B5" s="387" t="s">
        <v>0</v>
      </c>
      <c r="C5" s="387" t="s">
        <v>1</v>
      </c>
      <c r="D5" s="399" t="s">
        <v>266</v>
      </c>
      <c r="E5" s="399" t="s">
        <v>64</v>
      </c>
      <c r="F5" s="387" t="s">
        <v>267</v>
      </c>
      <c r="G5" s="388" t="s">
        <v>175</v>
      </c>
    </row>
    <row r="6" spans="1:7" ht="12.75">
      <c r="A6" s="7" t="s">
        <v>5</v>
      </c>
      <c r="B6" s="41">
        <v>2</v>
      </c>
      <c r="C6" s="41">
        <v>2</v>
      </c>
      <c r="D6" s="41">
        <v>4</v>
      </c>
      <c r="E6" s="2">
        <f aca="true" t="shared" si="0" ref="E6:E15">D6/C6*100</f>
        <v>200</v>
      </c>
      <c r="F6" s="41">
        <v>2</v>
      </c>
      <c r="G6" s="1">
        <f aca="true" t="shared" si="1" ref="G6:G28">D6/F6*100</f>
        <v>200</v>
      </c>
    </row>
    <row r="7" spans="1:7" ht="12.75">
      <c r="A7" s="7" t="s">
        <v>49</v>
      </c>
      <c r="B7" s="41">
        <v>1000</v>
      </c>
      <c r="C7" s="41">
        <v>1000</v>
      </c>
      <c r="D7" s="41">
        <v>948</v>
      </c>
      <c r="E7" s="2">
        <f t="shared" si="0"/>
        <v>94.8</v>
      </c>
      <c r="F7" s="41">
        <v>967</v>
      </c>
      <c r="G7" s="1">
        <f t="shared" si="1"/>
        <v>98.03516028955532</v>
      </c>
    </row>
    <row r="8" spans="1:7" ht="12.75">
      <c r="A8" s="7" t="s">
        <v>48</v>
      </c>
      <c r="B8" s="41">
        <v>7</v>
      </c>
      <c r="C8" s="41">
        <v>7</v>
      </c>
      <c r="D8" s="41">
        <v>2</v>
      </c>
      <c r="E8" s="2">
        <f t="shared" si="0"/>
        <v>28.57142857142857</v>
      </c>
      <c r="F8" s="41">
        <v>6</v>
      </c>
      <c r="G8" s="1">
        <f t="shared" si="1"/>
        <v>33.33333333333333</v>
      </c>
    </row>
    <row r="9" spans="1:7" ht="12.75">
      <c r="A9" s="7" t="s">
        <v>50</v>
      </c>
      <c r="B9" s="41">
        <v>600</v>
      </c>
      <c r="C9" s="41">
        <v>600</v>
      </c>
      <c r="D9" s="41">
        <v>641</v>
      </c>
      <c r="E9" s="2">
        <f t="shared" si="0"/>
        <v>106.83333333333334</v>
      </c>
      <c r="F9" s="41">
        <v>749</v>
      </c>
      <c r="G9" s="1">
        <f t="shared" si="1"/>
        <v>85.5807743658211</v>
      </c>
    </row>
    <row r="10" spans="1:7" ht="12.75">
      <c r="A10" s="7" t="s">
        <v>51</v>
      </c>
      <c r="B10" s="41">
        <v>20</v>
      </c>
      <c r="C10" s="41">
        <v>20</v>
      </c>
      <c r="D10" s="41">
        <v>12</v>
      </c>
      <c r="E10" s="2">
        <f t="shared" si="0"/>
        <v>60</v>
      </c>
      <c r="F10" s="41">
        <v>21</v>
      </c>
      <c r="G10" s="1">
        <f t="shared" si="1"/>
        <v>57.14285714285714</v>
      </c>
    </row>
    <row r="11" spans="1:7" ht="12.75">
      <c r="A11" s="7" t="s">
        <v>52</v>
      </c>
      <c r="B11" s="41">
        <v>800</v>
      </c>
      <c r="C11" s="41">
        <v>800</v>
      </c>
      <c r="D11" s="41">
        <v>971</v>
      </c>
      <c r="E11" s="2">
        <f t="shared" si="0"/>
        <v>121.37500000000001</v>
      </c>
      <c r="F11" s="41">
        <v>538</v>
      </c>
      <c r="G11" s="1">
        <f t="shared" si="1"/>
        <v>180.48327137546468</v>
      </c>
    </row>
    <row r="12" spans="1:7" ht="12.75">
      <c r="A12" s="7" t="s">
        <v>53</v>
      </c>
      <c r="B12" s="41">
        <v>1280</v>
      </c>
      <c r="C12" s="41">
        <v>1280</v>
      </c>
      <c r="D12" s="41">
        <v>258</v>
      </c>
      <c r="E12" s="2">
        <f t="shared" si="0"/>
        <v>20.15625</v>
      </c>
      <c r="F12" s="41">
        <v>3168</v>
      </c>
      <c r="G12" s="1">
        <f t="shared" si="1"/>
        <v>8.143939393939394</v>
      </c>
    </row>
    <row r="13" spans="1:7" ht="12.75">
      <c r="A13" s="8" t="s">
        <v>55</v>
      </c>
      <c r="B13" s="42">
        <v>0</v>
      </c>
      <c r="C13" s="42">
        <v>775</v>
      </c>
      <c r="D13" s="42">
        <v>775</v>
      </c>
      <c r="E13" s="2">
        <f t="shared" si="0"/>
        <v>100</v>
      </c>
      <c r="F13" s="42">
        <v>948</v>
      </c>
      <c r="G13" s="1">
        <f t="shared" si="1"/>
        <v>81.75105485232066</v>
      </c>
    </row>
    <row r="14" spans="1:7" ht="12.75">
      <c r="A14" s="8" t="s">
        <v>4</v>
      </c>
      <c r="B14" s="42">
        <v>2693</v>
      </c>
      <c r="C14" s="42">
        <v>2693</v>
      </c>
      <c r="D14" s="42">
        <v>2455</v>
      </c>
      <c r="E14" s="2">
        <f t="shared" si="0"/>
        <v>91.16227255848496</v>
      </c>
      <c r="F14" s="42">
        <v>3774</v>
      </c>
      <c r="G14" s="1">
        <f t="shared" si="1"/>
        <v>65.05034446210917</v>
      </c>
    </row>
    <row r="15" spans="1:7" ht="13.5" thickBot="1">
      <c r="A15" s="8" t="s">
        <v>39</v>
      </c>
      <c r="B15" s="42">
        <v>8400</v>
      </c>
      <c r="C15" s="42">
        <v>8400</v>
      </c>
      <c r="D15" s="42">
        <v>8663</v>
      </c>
      <c r="E15" s="2">
        <f t="shared" si="0"/>
        <v>103.13095238095238</v>
      </c>
      <c r="F15" s="42">
        <v>8437</v>
      </c>
      <c r="G15" s="1">
        <f t="shared" si="1"/>
        <v>102.67867725494844</v>
      </c>
    </row>
    <row r="16" spans="1:7" ht="13.5" thickBot="1">
      <c r="A16" s="37" t="s">
        <v>6</v>
      </c>
      <c r="B16" s="43">
        <f>SUM(B6:B15)</f>
        <v>14802</v>
      </c>
      <c r="C16" s="44">
        <f>SUM(C6:C15)</f>
        <v>15577</v>
      </c>
      <c r="D16" s="44">
        <f>SUM(D6:D15)</f>
        <v>14729</v>
      </c>
      <c r="E16" s="82">
        <f aca="true" t="shared" si="2" ref="E16:E21">D16/C16*100</f>
        <v>94.55607626629005</v>
      </c>
      <c r="F16" s="44">
        <f>SUM(F6:F15)</f>
        <v>18610</v>
      </c>
      <c r="G16" s="83">
        <f t="shared" si="1"/>
        <v>79.1456206340677</v>
      </c>
    </row>
    <row r="17" spans="1:7" ht="12.75">
      <c r="A17" s="6" t="s">
        <v>62</v>
      </c>
      <c r="B17" s="40">
        <v>0</v>
      </c>
      <c r="C17" s="40">
        <v>30</v>
      </c>
      <c r="D17" s="40">
        <v>30</v>
      </c>
      <c r="E17" s="2">
        <f t="shared" si="2"/>
        <v>100</v>
      </c>
      <c r="F17" s="40">
        <v>38</v>
      </c>
      <c r="G17" s="1">
        <f t="shared" si="1"/>
        <v>78.94736842105263</v>
      </c>
    </row>
    <row r="18" spans="1:7" ht="12.75">
      <c r="A18" s="7" t="s">
        <v>7</v>
      </c>
      <c r="B18" s="41">
        <v>45</v>
      </c>
      <c r="C18" s="41">
        <v>45</v>
      </c>
      <c r="D18" s="41">
        <v>55</v>
      </c>
      <c r="E18" s="2">
        <f t="shared" si="2"/>
        <v>122.22222222222223</v>
      </c>
      <c r="F18" s="41">
        <v>50</v>
      </c>
      <c r="G18" s="1">
        <f t="shared" si="1"/>
        <v>110.00000000000001</v>
      </c>
    </row>
    <row r="19" spans="1:7" ht="12.75">
      <c r="A19" s="7" t="s">
        <v>8</v>
      </c>
      <c r="B19" s="41">
        <v>7398</v>
      </c>
      <c r="C19" s="41">
        <v>7398</v>
      </c>
      <c r="D19" s="41">
        <v>13097</v>
      </c>
      <c r="E19" s="2">
        <f t="shared" si="2"/>
        <v>177.03433360367666</v>
      </c>
      <c r="F19" s="41">
        <v>8783</v>
      </c>
      <c r="G19" s="1">
        <f t="shared" si="1"/>
        <v>149.11761357167254</v>
      </c>
    </row>
    <row r="20" spans="1:7" ht="12.75">
      <c r="A20" s="7" t="s">
        <v>34</v>
      </c>
      <c r="B20" s="41">
        <v>162</v>
      </c>
      <c r="C20" s="41">
        <v>162</v>
      </c>
      <c r="D20" s="41">
        <v>791</v>
      </c>
      <c r="E20" s="91">
        <f t="shared" si="2"/>
        <v>488.2716049382716</v>
      </c>
      <c r="F20" s="41">
        <v>3840</v>
      </c>
      <c r="G20" s="1">
        <f t="shared" si="1"/>
        <v>20.598958333333332</v>
      </c>
    </row>
    <row r="21" spans="1:7" ht="12.75">
      <c r="A21" s="7" t="s">
        <v>153</v>
      </c>
      <c r="B21" s="41">
        <v>0</v>
      </c>
      <c r="C21" s="41">
        <v>761</v>
      </c>
      <c r="D21" s="41">
        <v>765</v>
      </c>
      <c r="E21" s="91">
        <f t="shared" si="2"/>
        <v>100.52562417871222</v>
      </c>
      <c r="F21" s="41">
        <v>1854</v>
      </c>
      <c r="G21" s="1">
        <f t="shared" si="1"/>
        <v>41.262135922330096</v>
      </c>
    </row>
    <row r="22" spans="1:7" ht="12.75">
      <c r="A22" s="7" t="s">
        <v>174</v>
      </c>
      <c r="B22" s="41">
        <v>0</v>
      </c>
      <c r="C22" s="41">
        <v>0</v>
      </c>
      <c r="D22" s="41">
        <v>46</v>
      </c>
      <c r="E22" s="91"/>
      <c r="F22" s="41">
        <v>8</v>
      </c>
      <c r="G22" s="1">
        <f t="shared" si="1"/>
        <v>575</v>
      </c>
    </row>
    <row r="23" spans="1:7" ht="12.75">
      <c r="A23" s="7" t="s">
        <v>9</v>
      </c>
      <c r="B23" s="41">
        <v>31</v>
      </c>
      <c r="C23" s="41">
        <v>4900</v>
      </c>
      <c r="D23" s="41">
        <v>5770</v>
      </c>
      <c r="E23" s="91">
        <f>D23/C23*100</f>
        <v>117.75510204081631</v>
      </c>
      <c r="F23" s="41">
        <v>1186</v>
      </c>
      <c r="G23" s="57">
        <f t="shared" si="1"/>
        <v>486.5092748735244</v>
      </c>
    </row>
    <row r="24" spans="1:7" ht="12.75">
      <c r="A24" s="7" t="s">
        <v>56</v>
      </c>
      <c r="B24" s="41">
        <v>0</v>
      </c>
      <c r="C24" s="41">
        <v>134</v>
      </c>
      <c r="D24" s="41">
        <v>134</v>
      </c>
      <c r="E24" s="91">
        <f>D24/C24*100</f>
        <v>100</v>
      </c>
      <c r="F24" s="41">
        <v>325</v>
      </c>
      <c r="G24" s="57">
        <f t="shared" si="1"/>
        <v>41.23076923076923</v>
      </c>
    </row>
    <row r="25" spans="1:7" ht="13.5" thickBot="1">
      <c r="A25" s="73" t="s">
        <v>57</v>
      </c>
      <c r="B25" s="41">
        <v>0</v>
      </c>
      <c r="C25" s="41">
        <v>-45</v>
      </c>
      <c r="D25" s="41">
        <v>-45</v>
      </c>
      <c r="E25" s="91">
        <f>D25/C25*100</f>
        <v>100</v>
      </c>
      <c r="F25" s="41">
        <v>-341</v>
      </c>
      <c r="G25" s="89">
        <f t="shared" si="1"/>
        <v>13.196480938416421</v>
      </c>
    </row>
    <row r="26" spans="1:7" ht="13.5" thickBot="1">
      <c r="A26" s="77" t="s">
        <v>10</v>
      </c>
      <c r="B26" s="84">
        <f>SUM(B17:B25)</f>
        <v>7636</v>
      </c>
      <c r="C26" s="84">
        <f>SUM(C17:C25)</f>
        <v>13385</v>
      </c>
      <c r="D26" s="84">
        <f>SUM(D17:D25)</f>
        <v>20643</v>
      </c>
      <c r="E26" s="349">
        <f aca="true" t="shared" si="3" ref="E26:E35">D26/C26*100</f>
        <v>154.22487859544265</v>
      </c>
      <c r="F26" s="84">
        <f>SUM(F17:F25)</f>
        <v>15743</v>
      </c>
      <c r="G26" s="85">
        <f t="shared" si="1"/>
        <v>131.12494441974212</v>
      </c>
    </row>
    <row r="27" spans="1:7" ht="13.5" thickBot="1">
      <c r="A27" s="389" t="s">
        <v>11</v>
      </c>
      <c r="B27" s="400">
        <f>B16+B26</f>
        <v>22438</v>
      </c>
      <c r="C27" s="400">
        <f>C16+C26</f>
        <v>28962</v>
      </c>
      <c r="D27" s="400">
        <f>D16+D26</f>
        <v>35372</v>
      </c>
      <c r="E27" s="401">
        <f t="shared" si="3"/>
        <v>122.13244941647676</v>
      </c>
      <c r="F27" s="400">
        <f>F16+F26</f>
        <v>34353</v>
      </c>
      <c r="G27" s="402">
        <f t="shared" si="1"/>
        <v>102.96626204407184</v>
      </c>
    </row>
    <row r="28" spans="1:7" ht="13.5" thickBot="1">
      <c r="A28" s="398" t="s">
        <v>162</v>
      </c>
      <c r="B28" s="403"/>
      <c r="C28" s="403">
        <v>3136</v>
      </c>
      <c r="D28" s="403">
        <v>3136</v>
      </c>
      <c r="E28" s="401">
        <f t="shared" si="3"/>
        <v>100</v>
      </c>
      <c r="F28" s="400">
        <v>2836</v>
      </c>
      <c r="G28" s="402">
        <f t="shared" si="1"/>
        <v>110.57827926657265</v>
      </c>
    </row>
    <row r="29" spans="1:7" ht="12.75">
      <c r="A29" s="81" t="s">
        <v>67</v>
      </c>
      <c r="B29" s="45">
        <v>19039</v>
      </c>
      <c r="C29" s="45">
        <v>19039</v>
      </c>
      <c r="D29" s="45">
        <v>19039</v>
      </c>
      <c r="E29" s="2">
        <f t="shared" si="3"/>
        <v>100</v>
      </c>
      <c r="F29" s="45">
        <v>18858</v>
      </c>
      <c r="G29" s="12">
        <f aca="true" t="shared" si="4" ref="G29:G37">D29/F29*100</f>
        <v>100.95980485735497</v>
      </c>
    </row>
    <row r="30" spans="1:7" ht="12.75">
      <c r="A30" s="81" t="s">
        <v>71</v>
      </c>
      <c r="B30" s="45">
        <v>0</v>
      </c>
      <c r="C30" s="45">
        <v>822</v>
      </c>
      <c r="D30" s="45">
        <v>822</v>
      </c>
      <c r="E30" s="2">
        <f t="shared" si="3"/>
        <v>100</v>
      </c>
      <c r="F30" s="45">
        <v>1272</v>
      </c>
      <c r="G30" s="12">
        <f t="shared" si="4"/>
        <v>64.62264150943396</v>
      </c>
    </row>
    <row r="31" spans="1:7" ht="12.75">
      <c r="A31" s="81" t="s">
        <v>68</v>
      </c>
      <c r="B31" s="45">
        <v>0</v>
      </c>
      <c r="C31" s="45">
        <v>400</v>
      </c>
      <c r="D31" s="45">
        <v>400</v>
      </c>
      <c r="E31" s="2">
        <f t="shared" si="3"/>
        <v>100</v>
      </c>
      <c r="F31" s="45">
        <v>38962</v>
      </c>
      <c r="G31" s="12">
        <f t="shared" si="4"/>
        <v>1.0266413428468764</v>
      </c>
    </row>
    <row r="32" spans="1:7" ht="12.75">
      <c r="A32" s="81" t="s">
        <v>249</v>
      </c>
      <c r="B32" s="45"/>
      <c r="C32" s="45">
        <v>350</v>
      </c>
      <c r="D32" s="494">
        <v>350</v>
      </c>
      <c r="E32" s="2">
        <f t="shared" si="3"/>
        <v>100</v>
      </c>
      <c r="F32" s="494">
        <v>7735</v>
      </c>
      <c r="G32" s="12">
        <f t="shared" si="4"/>
        <v>4.524886877828054</v>
      </c>
    </row>
    <row r="33" spans="1:7" ht="12.75">
      <c r="A33" s="13" t="s">
        <v>69</v>
      </c>
      <c r="B33" s="46">
        <v>61673</v>
      </c>
      <c r="C33" s="46">
        <v>85251</v>
      </c>
      <c r="D33" s="47">
        <v>85251</v>
      </c>
      <c r="E33" s="2">
        <f t="shared" si="3"/>
        <v>100</v>
      </c>
      <c r="F33" s="47">
        <v>109266</v>
      </c>
      <c r="G33" s="422">
        <f t="shared" si="4"/>
        <v>78.02152545165009</v>
      </c>
    </row>
    <row r="34" spans="1:7" ht="12.75">
      <c r="A34" s="66" t="s">
        <v>72</v>
      </c>
      <c r="B34" s="47">
        <v>0</v>
      </c>
      <c r="C34" s="67">
        <v>0</v>
      </c>
      <c r="D34" s="47">
        <v>0</v>
      </c>
      <c r="E34" s="2"/>
      <c r="F34" s="47">
        <v>10000</v>
      </c>
      <c r="G34" s="422"/>
    </row>
    <row r="35" spans="1:7" ht="12.75">
      <c r="A35" s="66" t="s">
        <v>73</v>
      </c>
      <c r="B35" s="47">
        <v>500</v>
      </c>
      <c r="C35" s="67">
        <v>500</v>
      </c>
      <c r="D35" s="47">
        <v>500</v>
      </c>
      <c r="E35" s="2">
        <f t="shared" si="3"/>
        <v>100</v>
      </c>
      <c r="F35" s="47">
        <v>503</v>
      </c>
      <c r="G35" s="422">
        <f>D35/F35*100</f>
        <v>99.40357852882704</v>
      </c>
    </row>
    <row r="36" spans="1:7" ht="13.5" thickBot="1">
      <c r="A36" s="66" t="s">
        <v>206</v>
      </c>
      <c r="B36" s="47"/>
      <c r="C36" s="67">
        <v>-5000</v>
      </c>
      <c r="D36" s="47">
        <v>-5000</v>
      </c>
      <c r="E36" s="2">
        <v>-100</v>
      </c>
      <c r="F36" s="47">
        <v>0</v>
      </c>
      <c r="G36" s="422"/>
    </row>
    <row r="37" spans="1:7" ht="13.5" thickBot="1">
      <c r="A37" s="404" t="s">
        <v>163</v>
      </c>
      <c r="B37" s="434">
        <f>SUM(B29:B36)</f>
        <v>81212</v>
      </c>
      <c r="C37" s="434">
        <f>SUM(C29:C36)</f>
        <v>101362</v>
      </c>
      <c r="D37" s="405">
        <f>SUM(D29:D36)</f>
        <v>101362</v>
      </c>
      <c r="E37" s="406">
        <f>D37/C37*100</f>
        <v>100</v>
      </c>
      <c r="F37" s="405">
        <f>SUM(F29:F36)</f>
        <v>186596</v>
      </c>
      <c r="G37" s="407">
        <f t="shared" si="4"/>
        <v>54.32163604793243</v>
      </c>
    </row>
    <row r="38" spans="1:7" ht="13.5" thickBot="1">
      <c r="A38" s="424"/>
      <c r="B38" s="433"/>
      <c r="C38" s="433"/>
      <c r="D38" s="68"/>
      <c r="E38" s="58"/>
      <c r="F38" s="68"/>
      <c r="G38" s="423"/>
    </row>
    <row r="39" spans="1:7" ht="13.5" thickBot="1">
      <c r="A39" s="398" t="s">
        <v>145</v>
      </c>
      <c r="B39" s="400">
        <v>29467</v>
      </c>
      <c r="C39" s="425">
        <v>223644</v>
      </c>
      <c r="D39" s="400">
        <v>193975</v>
      </c>
      <c r="E39" s="401">
        <f>D39/C39*100</f>
        <v>86.73382697501386</v>
      </c>
      <c r="F39" s="403">
        <v>53179</v>
      </c>
      <c r="G39" s="402">
        <f>D39/F39*100</f>
        <v>364.75864532992347</v>
      </c>
    </row>
    <row r="40" spans="1:7" ht="13.5" thickBot="1">
      <c r="A40" s="408" t="s">
        <v>160</v>
      </c>
      <c r="B40" s="409">
        <f>SUM(B27+B28+B37+B39)</f>
        <v>133117</v>
      </c>
      <c r="C40" s="410">
        <f>SUM(C27+C28+C37+C39)</f>
        <v>357104</v>
      </c>
      <c r="D40" s="410">
        <f>SUM(D27+D28+D37+D39)</f>
        <v>333845</v>
      </c>
      <c r="E40" s="411">
        <f>D40/C40*100</f>
        <v>93.48677136072403</v>
      </c>
      <c r="F40" s="410">
        <f>SUM(F27+F28+F37+F39)</f>
        <v>276964</v>
      </c>
      <c r="G40" s="412">
        <f>D40/F40*100</f>
        <v>120.53732615069106</v>
      </c>
    </row>
    <row r="41" spans="1:7" ht="16.5" customHeight="1">
      <c r="A41" s="14" t="s">
        <v>268</v>
      </c>
      <c r="B41" s="15"/>
      <c r="C41" s="15"/>
      <c r="D41" s="15"/>
      <c r="E41" s="15"/>
      <c r="F41" s="15"/>
      <c r="G41" s="15"/>
    </row>
    <row r="42" spans="1:7" ht="12.75">
      <c r="A42" s="14"/>
      <c r="B42" s="15"/>
      <c r="C42" s="15"/>
      <c r="D42" s="15"/>
      <c r="E42" s="15"/>
      <c r="F42" s="15"/>
      <c r="G42" s="15"/>
    </row>
    <row r="43" spans="1:7" ht="12.75">
      <c r="A43" s="495" t="s">
        <v>65</v>
      </c>
      <c r="B43" s="15"/>
      <c r="C43" s="15"/>
      <c r="D43" s="15"/>
      <c r="E43" s="15"/>
      <c r="F43" s="15"/>
      <c r="G43" s="15"/>
    </row>
    <row r="44" spans="1:7" ht="12.75">
      <c r="A44" s="495" t="s">
        <v>38</v>
      </c>
      <c r="B44" s="15" t="s">
        <v>40</v>
      </c>
      <c r="C44" s="15"/>
      <c r="D44" s="15"/>
      <c r="E44" s="15" t="s">
        <v>26</v>
      </c>
      <c r="F44" s="15"/>
      <c r="G44" s="15"/>
    </row>
    <row r="45" spans="1:7" ht="12.75">
      <c r="A45" s="495" t="s">
        <v>41</v>
      </c>
      <c r="B45" s="15" t="s">
        <v>40</v>
      </c>
      <c r="C45" s="15"/>
      <c r="D45" s="15"/>
      <c r="E45" s="15"/>
      <c r="F45" s="15"/>
      <c r="G45" s="15"/>
    </row>
    <row r="46" spans="1:7" ht="12.75">
      <c r="A46" s="495" t="s">
        <v>70</v>
      </c>
      <c r="B46" s="15"/>
      <c r="C46" s="15"/>
      <c r="D46" s="15"/>
      <c r="E46" s="15"/>
      <c r="F46" s="15"/>
      <c r="G46" s="15"/>
    </row>
    <row r="47" spans="1:7" ht="12.75">
      <c r="A47" s="14"/>
      <c r="B47" s="15"/>
      <c r="C47" s="15"/>
      <c r="D47" s="15"/>
      <c r="E47" s="15"/>
      <c r="F47" s="15"/>
      <c r="G47" s="15"/>
    </row>
    <row r="48" spans="1:7" ht="12.75">
      <c r="A48" s="90"/>
      <c r="B48" s="15"/>
      <c r="C48" s="15"/>
      <c r="D48" s="15"/>
      <c r="E48" s="15"/>
      <c r="F48" s="15"/>
      <c r="G48" s="15"/>
    </row>
    <row r="49" spans="1:7" ht="26.25">
      <c r="A49" s="16"/>
      <c r="B49" s="15"/>
      <c r="C49" s="15"/>
      <c r="D49" s="15"/>
      <c r="E49" s="15"/>
      <c r="F49" s="15"/>
      <c r="G49" s="15"/>
    </row>
    <row r="50" spans="1:7" ht="26.25">
      <c r="A50" s="16"/>
      <c r="B50" s="15"/>
      <c r="C50" s="15"/>
      <c r="D50" s="15"/>
      <c r="E50" s="15"/>
      <c r="F50" s="15"/>
      <c r="G50" s="15"/>
    </row>
    <row r="51" spans="1:7" ht="26.25">
      <c r="A51" s="16"/>
      <c r="B51" s="15"/>
      <c r="C51" s="15"/>
      <c r="D51" s="15"/>
      <c r="E51" s="15"/>
      <c r="F51" s="15"/>
      <c r="G51" s="15"/>
    </row>
    <row r="52" spans="1:7" ht="26.25">
      <c r="A52" s="16"/>
      <c r="B52" s="15"/>
      <c r="C52" s="15"/>
      <c r="D52" s="15"/>
      <c r="E52" s="15"/>
      <c r="F52" s="15"/>
      <c r="G52" s="15"/>
    </row>
    <row r="53" spans="1:7" ht="26.25">
      <c r="A53" s="16"/>
      <c r="B53" s="15"/>
      <c r="C53" s="15"/>
      <c r="D53" s="15"/>
      <c r="E53" s="15"/>
      <c r="F53" s="15"/>
      <c r="G53" s="15"/>
    </row>
    <row r="54" spans="1:7" ht="26.25">
      <c r="A54" s="16"/>
      <c r="B54" s="15"/>
      <c r="C54" s="15"/>
      <c r="D54" s="15"/>
      <c r="E54" s="15"/>
      <c r="F54" s="15"/>
      <c r="G54" s="15"/>
    </row>
    <row r="55" spans="1:7" ht="12.75">
      <c r="A55" s="14"/>
      <c r="B55" s="15"/>
      <c r="C55" s="15"/>
      <c r="D55" s="15"/>
      <c r="E55" s="15"/>
      <c r="F55" s="15"/>
      <c r="G55" s="15"/>
    </row>
    <row r="56" spans="1:7" ht="15.75">
      <c r="A56" s="350" t="s">
        <v>37</v>
      </c>
      <c r="B56" s="15"/>
      <c r="C56" s="15"/>
      <c r="D56" s="15"/>
      <c r="E56" s="15"/>
      <c r="F56" s="76" t="s">
        <v>60</v>
      </c>
      <c r="G56" s="15"/>
    </row>
    <row r="57" spans="1:7" ht="13.5" thickBot="1">
      <c r="A57" s="14"/>
      <c r="B57" s="15"/>
      <c r="C57" s="15"/>
      <c r="D57" s="15"/>
      <c r="E57" s="15"/>
      <c r="F57" s="15"/>
      <c r="G57" s="15"/>
    </row>
    <row r="58" spans="1:7" ht="27" thickBot="1">
      <c r="A58" s="386" t="s">
        <v>2</v>
      </c>
      <c r="B58" s="387" t="s">
        <v>0</v>
      </c>
      <c r="C58" s="387" t="s">
        <v>1</v>
      </c>
      <c r="D58" s="387" t="s">
        <v>266</v>
      </c>
      <c r="E58" s="387" t="s">
        <v>63</v>
      </c>
      <c r="F58" s="387" t="s">
        <v>267</v>
      </c>
      <c r="G58" s="388" t="s">
        <v>175</v>
      </c>
    </row>
    <row r="59" spans="1:7" ht="12.75">
      <c r="A59" s="17"/>
      <c r="B59" s="18"/>
      <c r="C59" s="18"/>
      <c r="D59" s="18"/>
      <c r="E59" s="19"/>
      <c r="F59" s="18"/>
      <c r="G59" s="20"/>
    </row>
    <row r="60" spans="1:7" ht="12.75">
      <c r="A60" s="59" t="s">
        <v>33</v>
      </c>
      <c r="B60" s="48">
        <v>2784</v>
      </c>
      <c r="C60" s="48">
        <v>2819</v>
      </c>
      <c r="D60" s="48">
        <v>2733</v>
      </c>
      <c r="E60" s="22">
        <f>D60/C60*100</f>
        <v>96.94927279177014</v>
      </c>
      <c r="F60" s="48">
        <v>15553</v>
      </c>
      <c r="G60" s="23">
        <f aca="true" t="shared" si="5" ref="G60:G66">D60/F60*100</f>
        <v>17.572172571208128</v>
      </c>
    </row>
    <row r="61" spans="1:7" ht="12.75">
      <c r="A61" s="21" t="s">
        <v>28</v>
      </c>
      <c r="B61" s="49">
        <v>15983</v>
      </c>
      <c r="C61" s="49">
        <v>17167</v>
      </c>
      <c r="D61" s="49">
        <v>13532</v>
      </c>
      <c r="E61" s="22">
        <f>D61/C61*100</f>
        <v>78.82565387079863</v>
      </c>
      <c r="F61" s="49">
        <v>12274</v>
      </c>
      <c r="G61" s="23">
        <f t="shared" si="5"/>
        <v>110.24930747922437</v>
      </c>
    </row>
    <row r="62" spans="1:7" ht="12.75">
      <c r="A62" s="21" t="s">
        <v>23</v>
      </c>
      <c r="B62" s="49">
        <v>12053</v>
      </c>
      <c r="C62" s="49">
        <v>11396</v>
      </c>
      <c r="D62" s="49">
        <v>5072</v>
      </c>
      <c r="E62" s="22">
        <f aca="true" t="shared" si="6" ref="E62:E69">D62/C62*100</f>
        <v>44.50684450684451</v>
      </c>
      <c r="F62" s="49">
        <v>2786</v>
      </c>
      <c r="G62" s="23">
        <f t="shared" si="5"/>
        <v>182.05312275664033</v>
      </c>
    </row>
    <row r="63" spans="1:7" ht="12.75">
      <c r="A63" s="21" t="s">
        <v>24</v>
      </c>
      <c r="B63" s="49">
        <v>34456</v>
      </c>
      <c r="C63" s="49">
        <v>40405</v>
      </c>
      <c r="D63" s="49">
        <v>39975</v>
      </c>
      <c r="E63" s="22">
        <f t="shared" si="6"/>
        <v>98.9357752753372</v>
      </c>
      <c r="F63" s="49">
        <v>40129</v>
      </c>
      <c r="G63" s="23">
        <f t="shared" si="5"/>
        <v>99.61623763363154</v>
      </c>
    </row>
    <row r="64" spans="1:7" ht="12.75">
      <c r="A64" s="21" t="s">
        <v>144</v>
      </c>
      <c r="B64" s="49">
        <v>10243</v>
      </c>
      <c r="C64" s="49">
        <v>11045</v>
      </c>
      <c r="D64" s="49">
        <v>10904</v>
      </c>
      <c r="E64" s="22">
        <f t="shared" si="6"/>
        <v>98.72340425531915</v>
      </c>
      <c r="F64" s="49">
        <v>48726</v>
      </c>
      <c r="G64" s="23">
        <f t="shared" si="5"/>
        <v>22.378196445429545</v>
      </c>
    </row>
    <row r="65" spans="1:7" ht="12.75">
      <c r="A65" s="21" t="s">
        <v>143</v>
      </c>
      <c r="B65" s="49">
        <v>7912</v>
      </c>
      <c r="C65" s="49">
        <v>10046</v>
      </c>
      <c r="D65" s="49">
        <v>8470</v>
      </c>
      <c r="E65" s="22">
        <f t="shared" si="6"/>
        <v>84.3121640453912</v>
      </c>
      <c r="F65" s="49">
        <v>8362</v>
      </c>
      <c r="G65" s="23">
        <f t="shared" si="5"/>
        <v>101.29155704376944</v>
      </c>
    </row>
    <row r="66" spans="1:7" ht="12.75">
      <c r="A66" s="21" t="s">
        <v>29</v>
      </c>
      <c r="B66" s="49">
        <v>2218</v>
      </c>
      <c r="C66" s="49">
        <v>1945</v>
      </c>
      <c r="D66" s="49">
        <v>1834</v>
      </c>
      <c r="E66" s="22">
        <f t="shared" si="6"/>
        <v>94.293059125964</v>
      </c>
      <c r="F66" s="49">
        <v>2143</v>
      </c>
      <c r="G66" s="23">
        <f t="shared" si="5"/>
        <v>85.58096126924872</v>
      </c>
    </row>
    <row r="67" spans="1:7" ht="12.75">
      <c r="A67" s="21" t="s">
        <v>30</v>
      </c>
      <c r="B67" s="49">
        <v>632</v>
      </c>
      <c r="C67" s="49">
        <v>586</v>
      </c>
      <c r="D67" s="49">
        <v>285</v>
      </c>
      <c r="E67" s="22">
        <f t="shared" si="6"/>
        <v>48.634812286689424</v>
      </c>
      <c r="F67" s="49">
        <v>280</v>
      </c>
      <c r="G67" s="23">
        <f>D67/F67*100</f>
        <v>101.78571428571428</v>
      </c>
    </row>
    <row r="68" spans="1:7" ht="12.75">
      <c r="A68" s="21" t="s">
        <v>31</v>
      </c>
      <c r="B68" s="49">
        <v>59438</v>
      </c>
      <c r="C68" s="49">
        <v>62482</v>
      </c>
      <c r="D68" s="49">
        <v>57782</v>
      </c>
      <c r="E68" s="22">
        <f t="shared" si="6"/>
        <v>92.47783361608143</v>
      </c>
      <c r="F68" s="49">
        <v>59496</v>
      </c>
      <c r="G68" s="23">
        <f>D68/F68*100</f>
        <v>97.11913405943257</v>
      </c>
    </row>
    <row r="69" spans="1:7" ht="12.75">
      <c r="A69" s="21" t="s">
        <v>32</v>
      </c>
      <c r="B69" s="49">
        <v>3529</v>
      </c>
      <c r="C69" s="49">
        <v>16888</v>
      </c>
      <c r="D69" s="49">
        <v>995</v>
      </c>
      <c r="E69" s="22">
        <f t="shared" si="6"/>
        <v>5.8917574609189955</v>
      </c>
      <c r="F69" s="49">
        <v>1670</v>
      </c>
      <c r="G69" s="56">
        <f>D69/F69*100</f>
        <v>59.58083832335329</v>
      </c>
    </row>
    <row r="70" spans="1:7" ht="13.5" thickBot="1">
      <c r="A70" s="24"/>
      <c r="B70" s="50"/>
      <c r="C70" s="50"/>
      <c r="D70" s="50"/>
      <c r="E70" s="25"/>
      <c r="F70" s="50"/>
      <c r="G70" s="26"/>
    </row>
    <row r="71" spans="1:7" ht="13.5" thickBot="1">
      <c r="A71" s="389" t="s">
        <v>42</v>
      </c>
      <c r="B71" s="390">
        <f>SUM(B59:B70)</f>
        <v>149248</v>
      </c>
      <c r="C71" s="391">
        <f>SUM(C59:C70)</f>
        <v>174779</v>
      </c>
      <c r="D71" s="392">
        <f>SUM(D59:D70)</f>
        <v>141582</v>
      </c>
      <c r="E71" s="393">
        <f>D71/C71*100</f>
        <v>81.00629938379325</v>
      </c>
      <c r="F71" s="391">
        <f>SUM(F59:F70)</f>
        <v>191419</v>
      </c>
      <c r="G71" s="394">
        <f>D71/F71*100</f>
        <v>73.96444449088126</v>
      </c>
    </row>
    <row r="72" spans="1:7" ht="12.75">
      <c r="A72" s="38"/>
      <c r="B72" s="39"/>
      <c r="C72" s="18"/>
      <c r="D72" s="18"/>
      <c r="E72" s="19"/>
      <c r="F72" s="18"/>
      <c r="G72" s="20"/>
    </row>
    <row r="73" spans="1:7" ht="12.75">
      <c r="A73" s="21" t="s">
        <v>33</v>
      </c>
      <c r="B73" s="49">
        <v>32807</v>
      </c>
      <c r="C73" s="49">
        <v>32406</v>
      </c>
      <c r="D73" s="49">
        <v>14490</v>
      </c>
      <c r="E73" s="22">
        <f aca="true" t="shared" si="7" ref="E73:E81">D73/C73*100</f>
        <v>44.713941862618036</v>
      </c>
      <c r="F73" s="49">
        <v>53105</v>
      </c>
      <c r="G73" s="56">
        <f>D73/F73*100</f>
        <v>27.285566330853968</v>
      </c>
    </row>
    <row r="74" spans="1:7" ht="12.75">
      <c r="A74" s="21" t="s">
        <v>28</v>
      </c>
      <c r="B74" s="49">
        <v>7700</v>
      </c>
      <c r="C74" s="49">
        <v>7313</v>
      </c>
      <c r="D74" s="49">
        <v>4769</v>
      </c>
      <c r="E74" s="22">
        <f t="shared" si="7"/>
        <v>65.21263503350198</v>
      </c>
      <c r="F74" s="49">
        <v>2912</v>
      </c>
      <c r="G74" s="56">
        <f>D74/F74*100</f>
        <v>163.7706043956044</v>
      </c>
    </row>
    <row r="75" spans="1:7" ht="12.75">
      <c r="A75" s="21" t="s">
        <v>66</v>
      </c>
      <c r="B75" s="49">
        <v>5370</v>
      </c>
      <c r="C75" s="49">
        <v>8857</v>
      </c>
      <c r="D75" s="49">
        <v>8119</v>
      </c>
      <c r="E75" s="22">
        <f t="shared" si="7"/>
        <v>91.66760754205713</v>
      </c>
      <c r="F75" s="49">
        <v>42</v>
      </c>
      <c r="G75" s="56"/>
    </row>
    <row r="76" spans="1:7" ht="12.75">
      <c r="A76" s="21" t="s">
        <v>25</v>
      </c>
      <c r="B76" s="49">
        <v>64970</v>
      </c>
      <c r="C76" s="49">
        <v>66636</v>
      </c>
      <c r="D76" s="49">
        <v>52379</v>
      </c>
      <c r="E76" s="22">
        <f t="shared" si="7"/>
        <v>78.60465814274566</v>
      </c>
      <c r="F76" s="49">
        <v>26397</v>
      </c>
      <c r="G76" s="56">
        <f>D76/F76*100</f>
        <v>198.4278516498087</v>
      </c>
    </row>
    <row r="77" spans="1:7" ht="12.75">
      <c r="A77" s="21" t="s">
        <v>144</v>
      </c>
      <c r="B77" s="49">
        <v>300</v>
      </c>
      <c r="C77" s="49">
        <v>300</v>
      </c>
      <c r="D77" s="49">
        <v>0</v>
      </c>
      <c r="E77" s="22">
        <f t="shared" si="7"/>
        <v>0</v>
      </c>
      <c r="F77" s="49">
        <v>0</v>
      </c>
      <c r="G77" s="56"/>
    </row>
    <row r="78" spans="1:7" ht="12.75">
      <c r="A78" s="21" t="s">
        <v>143</v>
      </c>
      <c r="B78" s="49">
        <v>16780</v>
      </c>
      <c r="C78" s="49">
        <v>16948</v>
      </c>
      <c r="D78" s="49">
        <v>4472</v>
      </c>
      <c r="E78" s="22">
        <f t="shared" si="7"/>
        <v>26.386594288411615</v>
      </c>
      <c r="F78" s="49">
        <v>4408</v>
      </c>
      <c r="G78" s="56">
        <f>D78/F78*100</f>
        <v>101.4519056261343</v>
      </c>
    </row>
    <row r="79" spans="1:7" ht="12.75">
      <c r="A79" s="21" t="s">
        <v>29</v>
      </c>
      <c r="B79" s="49">
        <v>13200</v>
      </c>
      <c r="C79" s="49">
        <v>9002</v>
      </c>
      <c r="D79" s="49">
        <v>1351</v>
      </c>
      <c r="E79" s="22">
        <f t="shared" si="7"/>
        <v>15.007776049766719</v>
      </c>
      <c r="F79" s="49">
        <v>7102</v>
      </c>
      <c r="G79" s="56">
        <f>D79/F79*100</f>
        <v>19.022810475922274</v>
      </c>
    </row>
    <row r="80" spans="1:7" ht="12.75">
      <c r="A80" s="21" t="s">
        <v>30</v>
      </c>
      <c r="B80" s="49">
        <v>2920</v>
      </c>
      <c r="C80" s="49">
        <v>2966</v>
      </c>
      <c r="D80" s="49">
        <v>414</v>
      </c>
      <c r="E80" s="22">
        <f t="shared" si="7"/>
        <v>13.958192852326365</v>
      </c>
      <c r="F80" s="49">
        <v>43</v>
      </c>
      <c r="G80" s="56">
        <f>D80/F80*100</f>
        <v>962.7906976744185</v>
      </c>
    </row>
    <row r="81" spans="1:7" ht="12.75">
      <c r="A81" s="21" t="s">
        <v>31</v>
      </c>
      <c r="B81" s="49">
        <v>1975</v>
      </c>
      <c r="C81" s="49">
        <v>2101</v>
      </c>
      <c r="D81" s="49">
        <v>1751</v>
      </c>
      <c r="E81" s="22">
        <f t="shared" si="7"/>
        <v>83.34126606377914</v>
      </c>
      <c r="F81" s="49">
        <v>1284</v>
      </c>
      <c r="G81" s="56">
        <f>D81/F81*100</f>
        <v>136.37071651090343</v>
      </c>
    </row>
    <row r="82" spans="1:7" ht="13.5" thickBot="1">
      <c r="A82" s="27" t="s">
        <v>32</v>
      </c>
      <c r="B82" s="51">
        <v>0</v>
      </c>
      <c r="C82" s="51">
        <v>0</v>
      </c>
      <c r="D82" s="70">
        <v>0</v>
      </c>
      <c r="E82" s="22"/>
      <c r="F82" s="70">
        <v>0</v>
      </c>
      <c r="G82" s="56"/>
    </row>
    <row r="83" spans="1:7" ht="13.5" thickBot="1">
      <c r="A83" s="389" t="s">
        <v>43</v>
      </c>
      <c r="B83" s="395">
        <f>SUM(B72:B82)</f>
        <v>146022</v>
      </c>
      <c r="C83" s="395">
        <f>SUM(C72:C82)</f>
        <v>146529</v>
      </c>
      <c r="D83" s="396">
        <f>SUM(D72:D82)</f>
        <v>87745</v>
      </c>
      <c r="E83" s="393">
        <f>D83/C83*100</f>
        <v>59.88234410935719</v>
      </c>
      <c r="F83" s="395">
        <f>SUM(F72:F82)</f>
        <v>95293</v>
      </c>
      <c r="G83" s="397">
        <f>D83/F83*100</f>
        <v>92.07916636059312</v>
      </c>
    </row>
    <row r="84" spans="1:7" ht="13.5" thickBot="1">
      <c r="A84" s="27" t="s">
        <v>26</v>
      </c>
      <c r="B84" s="51"/>
      <c r="C84" s="51"/>
      <c r="D84" s="51"/>
      <c r="E84" s="69"/>
      <c r="F84" s="51"/>
      <c r="G84" s="28"/>
    </row>
    <row r="85" spans="1:7" ht="13.5" thickBot="1">
      <c r="A85" s="413" t="s">
        <v>161</v>
      </c>
      <c r="B85" s="414">
        <f>B71+B83</f>
        <v>295270</v>
      </c>
      <c r="C85" s="415">
        <f>C71+C83</f>
        <v>321308</v>
      </c>
      <c r="D85" s="416">
        <f>D71+D83</f>
        <v>229327</v>
      </c>
      <c r="E85" s="417">
        <f>D85/C85*100</f>
        <v>71.37295056456733</v>
      </c>
      <c r="F85" s="415">
        <f>F71+F83</f>
        <v>286712</v>
      </c>
      <c r="G85" s="418">
        <f>D85/F85*100</f>
        <v>79.98514188453919</v>
      </c>
    </row>
    <row r="86" spans="1:7" ht="13.5" thickBot="1">
      <c r="A86" s="29" t="s">
        <v>27</v>
      </c>
      <c r="B86" s="52"/>
      <c r="C86" s="52"/>
      <c r="D86" s="52"/>
      <c r="E86" s="69"/>
      <c r="F86" s="52"/>
      <c r="G86" s="30"/>
    </row>
    <row r="87" spans="1:7" ht="13.5" thickBot="1">
      <c r="A87" s="413" t="s">
        <v>44</v>
      </c>
      <c r="B87" s="416">
        <f>B40-B85</f>
        <v>-162153</v>
      </c>
      <c r="C87" s="415">
        <f>C40-C85</f>
        <v>35796</v>
      </c>
      <c r="D87" s="415">
        <f>D40-D85</f>
        <v>104518</v>
      </c>
      <c r="E87" s="417">
        <f>D87/C87*100</f>
        <v>291.98234439602186</v>
      </c>
      <c r="F87" s="416">
        <f>F40-F85</f>
        <v>-9748</v>
      </c>
      <c r="G87" s="418"/>
    </row>
    <row r="88" spans="1:7" ht="13.5" thickBot="1">
      <c r="A88" s="63"/>
      <c r="B88" s="71"/>
      <c r="C88" s="71"/>
      <c r="D88" s="71"/>
      <c r="E88" s="87"/>
      <c r="F88" s="88"/>
      <c r="G88" s="65"/>
    </row>
    <row r="89" spans="1:7" ht="16.5" thickBot="1">
      <c r="A89" s="33" t="s">
        <v>35</v>
      </c>
      <c r="B89" s="34"/>
      <c r="C89" s="34"/>
      <c r="D89" s="34"/>
      <c r="E89" s="72"/>
      <c r="F89" s="86"/>
      <c r="G89" s="35"/>
    </row>
    <row r="90" spans="1:7" s="3" customFormat="1" ht="24.75" customHeight="1">
      <c r="A90" s="426" t="s">
        <v>359</v>
      </c>
      <c r="B90" s="427">
        <v>163653</v>
      </c>
      <c r="C90" s="427">
        <v>166970</v>
      </c>
      <c r="D90" s="427" t="s">
        <v>36</v>
      </c>
      <c r="E90" s="428" t="s">
        <v>36</v>
      </c>
      <c r="F90" s="429"/>
      <c r="G90" s="430"/>
    </row>
    <row r="91" spans="1:7" s="3" customFormat="1" ht="15.75">
      <c r="A91" s="431" t="s">
        <v>45</v>
      </c>
      <c r="B91" s="60">
        <v>-1500</v>
      </c>
      <c r="C91" s="60">
        <v>-202766</v>
      </c>
      <c r="D91" s="60" t="s">
        <v>36</v>
      </c>
      <c r="E91" s="54" t="s">
        <v>36</v>
      </c>
      <c r="F91" s="55"/>
      <c r="G91" s="432"/>
    </row>
    <row r="92" spans="1:7" s="3" customFormat="1" ht="16.5" thickBot="1">
      <c r="A92" s="431" t="s">
        <v>46</v>
      </c>
      <c r="B92" s="60">
        <f>SUM(B90+B91)</f>
        <v>162153</v>
      </c>
      <c r="C92" s="60">
        <f>SUM(C90+C91)</f>
        <v>-35796</v>
      </c>
      <c r="D92" s="60">
        <v>-104518</v>
      </c>
      <c r="E92" s="54"/>
      <c r="F92" s="53"/>
      <c r="G92" s="432"/>
    </row>
    <row r="93" spans="1:7" s="3" customFormat="1" ht="16.5" thickBot="1">
      <c r="A93" s="408" t="s">
        <v>164</v>
      </c>
      <c r="B93" s="419">
        <f>SUM(B92)</f>
        <v>162153</v>
      </c>
      <c r="C93" s="419">
        <f>SUM(C92)</f>
        <v>-35796</v>
      </c>
      <c r="D93" s="419">
        <f>SUM(D92)</f>
        <v>-104518</v>
      </c>
      <c r="E93" s="417"/>
      <c r="F93" s="420"/>
      <c r="G93" s="421"/>
    </row>
    <row r="94" spans="1:7" s="3" customFormat="1" ht="15.75">
      <c r="A94" s="63" t="s">
        <v>269</v>
      </c>
      <c r="B94" s="64"/>
      <c r="C94" s="64"/>
      <c r="D94" s="64"/>
      <c r="E94" s="65"/>
      <c r="F94" s="64"/>
      <c r="G94" s="32"/>
    </row>
    <row r="95" spans="1:7" s="3" customFormat="1" ht="15.75">
      <c r="A95" s="31"/>
      <c r="B95" s="32"/>
      <c r="C95" s="32"/>
      <c r="D95" s="32"/>
      <c r="E95" s="36"/>
      <c r="F95" s="32"/>
      <c r="G95" s="32"/>
    </row>
    <row r="96" spans="1:7" s="3" customFormat="1" ht="15.75">
      <c r="A96" s="61" t="s">
        <v>270</v>
      </c>
      <c r="B96" s="15"/>
      <c r="C96" s="15"/>
      <c r="D96" s="15"/>
      <c r="E96" s="15"/>
      <c r="F96" s="15"/>
      <c r="G96" s="15"/>
    </row>
    <row r="98" ht="15">
      <c r="A98" s="62" t="s">
        <v>176</v>
      </c>
    </row>
    <row r="99" ht="15">
      <c r="A99" s="62" t="s">
        <v>358</v>
      </c>
    </row>
    <row r="100" ht="15">
      <c r="A100" s="62"/>
    </row>
    <row r="102" ht="12.75">
      <c r="A102" s="5" t="s">
        <v>54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2.75390625" style="0" customWidth="1"/>
    <col min="2" max="2" width="14.75390625" style="0" customWidth="1"/>
    <col min="3" max="7" width="11.75390625" style="0" customWidth="1"/>
    <col min="8" max="9" width="12.75390625" style="0" customWidth="1"/>
  </cols>
  <sheetData>
    <row r="1" ht="12.75">
      <c r="I1" t="s">
        <v>289</v>
      </c>
    </row>
    <row r="3" spans="1:5" ht="15.75">
      <c r="A3" s="75" t="s">
        <v>319</v>
      </c>
      <c r="B3" s="75"/>
      <c r="C3" s="75"/>
      <c r="D3" s="75"/>
      <c r="E3" s="75"/>
    </row>
    <row r="5" spans="1:2" ht="15.75">
      <c r="A5" s="75" t="s">
        <v>363</v>
      </c>
      <c r="B5" s="75"/>
    </row>
    <row r="7" spans="8:9" ht="13.5" thickBot="1">
      <c r="H7" s="355"/>
      <c r="I7" s="93" t="s">
        <v>106</v>
      </c>
    </row>
    <row r="8" spans="1:9" ht="13.5" thickBot="1">
      <c r="A8" s="529" t="s">
        <v>291</v>
      </c>
      <c r="B8" s="512"/>
      <c r="C8" s="513" t="s">
        <v>292</v>
      </c>
      <c r="D8" s="514"/>
      <c r="E8" s="261" t="s">
        <v>293</v>
      </c>
      <c r="F8" s="515"/>
      <c r="G8" s="516" t="s">
        <v>295</v>
      </c>
      <c r="H8" s="524" t="s">
        <v>296</v>
      </c>
      <c r="I8" s="515"/>
    </row>
    <row r="9" spans="1:9" ht="12.75">
      <c r="A9" s="530"/>
      <c r="B9" s="518"/>
      <c r="C9" s="516" t="s">
        <v>297</v>
      </c>
      <c r="D9" s="516" t="s">
        <v>298</v>
      </c>
      <c r="E9" s="516" t="s">
        <v>297</v>
      </c>
      <c r="F9" s="516" t="s">
        <v>299</v>
      </c>
      <c r="G9" s="519" t="s">
        <v>301</v>
      </c>
      <c r="H9" s="525" t="s">
        <v>302</v>
      </c>
      <c r="I9" s="516" t="s">
        <v>302</v>
      </c>
    </row>
    <row r="10" spans="1:9" ht="13.5" thickBot="1">
      <c r="A10" s="531"/>
      <c r="B10" s="520"/>
      <c r="C10" s="521"/>
      <c r="D10" s="521" t="s">
        <v>303</v>
      </c>
      <c r="E10" s="521"/>
      <c r="F10" s="521" t="s">
        <v>304</v>
      </c>
      <c r="G10" s="521" t="s">
        <v>306</v>
      </c>
      <c r="H10" s="526" t="s">
        <v>307</v>
      </c>
      <c r="I10" s="521" t="s">
        <v>308</v>
      </c>
    </row>
    <row r="11" spans="1:9" ht="18" customHeight="1">
      <c r="A11" s="532" t="s">
        <v>318</v>
      </c>
      <c r="B11" s="103"/>
      <c r="C11" s="268"/>
      <c r="D11" s="268"/>
      <c r="E11" s="268"/>
      <c r="F11" s="268">
        <v>132760.8</v>
      </c>
      <c r="G11" s="268">
        <v>132760.8</v>
      </c>
      <c r="H11" s="527">
        <v>90000</v>
      </c>
      <c r="I11" s="533">
        <v>42760.8</v>
      </c>
    </row>
    <row r="12" spans="1:9" ht="18" customHeight="1" thickBot="1">
      <c r="A12" s="538"/>
      <c r="B12" s="99"/>
      <c r="C12" s="100"/>
      <c r="D12" s="100"/>
      <c r="E12" s="100"/>
      <c r="F12" s="100"/>
      <c r="G12" s="269"/>
      <c r="H12" s="528"/>
      <c r="I12" s="539"/>
    </row>
    <row r="13" spans="1:9" ht="18" customHeight="1" thickBot="1">
      <c r="A13" s="536" t="s">
        <v>139</v>
      </c>
      <c r="B13" s="263"/>
      <c r="C13" s="452">
        <f aca="true" t="shared" si="0" ref="C13:I13">SUM(C11:C12)</f>
        <v>0</v>
      </c>
      <c r="D13" s="452">
        <f t="shared" si="0"/>
        <v>0</v>
      </c>
      <c r="E13" s="452">
        <f t="shared" si="0"/>
        <v>0</v>
      </c>
      <c r="F13" s="452">
        <f t="shared" si="0"/>
        <v>132760.8</v>
      </c>
      <c r="G13" s="452">
        <f t="shared" si="0"/>
        <v>132760.8</v>
      </c>
      <c r="H13" s="452">
        <f t="shared" si="0"/>
        <v>90000</v>
      </c>
      <c r="I13" s="537">
        <f t="shared" si="0"/>
        <v>42760.8</v>
      </c>
    </row>
    <row r="15" ht="12.75">
      <c r="A15" t="s">
        <v>314</v>
      </c>
    </row>
    <row r="16" ht="12.75">
      <c r="A16" t="s">
        <v>315</v>
      </c>
    </row>
    <row r="17" ht="12.75">
      <c r="A17" t="s">
        <v>316</v>
      </c>
    </row>
    <row r="18" ht="1.5" customHeight="1"/>
    <row r="21" ht="12.75">
      <c r="A21" t="s">
        <v>317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2" width="16.75390625" style="0" customWidth="1"/>
    <col min="3" max="7" width="11.75390625" style="0" customWidth="1"/>
    <col min="8" max="9" width="12.75390625" style="0" customWidth="1"/>
  </cols>
  <sheetData>
    <row r="1" ht="12.75">
      <c r="I1" t="s">
        <v>289</v>
      </c>
    </row>
    <row r="3" spans="1:5" ht="15.75">
      <c r="A3" s="75" t="s">
        <v>319</v>
      </c>
      <c r="B3" s="75"/>
      <c r="C3" s="75"/>
      <c r="D3" s="75"/>
      <c r="E3" s="75"/>
    </row>
    <row r="5" spans="1:2" ht="15.75">
      <c r="A5" s="75" t="s">
        <v>323</v>
      </c>
      <c r="B5" s="75"/>
    </row>
    <row r="7" ht="13.5" thickBot="1">
      <c r="I7" s="93" t="s">
        <v>106</v>
      </c>
    </row>
    <row r="8" spans="1:9" ht="13.5" thickBot="1">
      <c r="A8" s="529" t="s">
        <v>291</v>
      </c>
      <c r="B8" s="512"/>
      <c r="C8" s="513" t="s">
        <v>292</v>
      </c>
      <c r="D8" s="514"/>
      <c r="E8" s="261" t="s">
        <v>293</v>
      </c>
      <c r="F8" s="515"/>
      <c r="G8" s="516" t="s">
        <v>295</v>
      </c>
      <c r="H8" s="517" t="s">
        <v>296</v>
      </c>
      <c r="I8" s="515"/>
    </row>
    <row r="9" spans="1:9" ht="12.75">
      <c r="A9" s="530"/>
      <c r="B9" s="518"/>
      <c r="C9" s="516" t="s">
        <v>297</v>
      </c>
      <c r="D9" s="516" t="s">
        <v>298</v>
      </c>
      <c r="E9" s="516" t="s">
        <v>297</v>
      </c>
      <c r="F9" s="516" t="s">
        <v>299</v>
      </c>
      <c r="G9" s="519" t="s">
        <v>301</v>
      </c>
      <c r="H9" s="516" t="s">
        <v>302</v>
      </c>
      <c r="I9" s="516" t="s">
        <v>302</v>
      </c>
    </row>
    <row r="10" spans="1:9" ht="13.5" thickBot="1">
      <c r="A10" s="531"/>
      <c r="B10" s="520"/>
      <c r="C10" s="521"/>
      <c r="D10" s="521" t="s">
        <v>303</v>
      </c>
      <c r="E10" s="521"/>
      <c r="F10" s="521" t="s">
        <v>304</v>
      </c>
      <c r="G10" s="521" t="s">
        <v>306</v>
      </c>
      <c r="H10" s="521" t="s">
        <v>307</v>
      </c>
      <c r="I10" s="521" t="s">
        <v>308</v>
      </c>
    </row>
    <row r="11" spans="1:9" ht="18" customHeight="1">
      <c r="A11" s="532" t="s">
        <v>322</v>
      </c>
      <c r="B11" s="103"/>
      <c r="C11" s="268"/>
      <c r="D11" s="268"/>
      <c r="E11" s="268"/>
      <c r="F11" s="268">
        <v>130105</v>
      </c>
      <c r="G11" s="268">
        <v>130105</v>
      </c>
      <c r="H11" s="268">
        <v>65000</v>
      </c>
      <c r="I11" s="533">
        <v>65105</v>
      </c>
    </row>
    <row r="12" spans="1:9" ht="18" customHeight="1" thickBot="1">
      <c r="A12" s="538"/>
      <c r="B12" s="99"/>
      <c r="C12" s="100"/>
      <c r="D12" s="100"/>
      <c r="E12" s="100"/>
      <c r="F12" s="100"/>
      <c r="G12" s="269"/>
      <c r="H12" s="100"/>
      <c r="I12" s="539"/>
    </row>
    <row r="13" spans="1:9" ht="18" customHeight="1" thickBot="1">
      <c r="A13" s="536" t="s">
        <v>139</v>
      </c>
      <c r="B13" s="263"/>
      <c r="C13" s="452">
        <f aca="true" t="shared" si="0" ref="C13:I13">SUM(C11:C12)</f>
        <v>0</v>
      </c>
      <c r="D13" s="452">
        <f t="shared" si="0"/>
        <v>0</v>
      </c>
      <c r="E13" s="452">
        <f t="shared" si="0"/>
        <v>0</v>
      </c>
      <c r="F13" s="452">
        <f t="shared" si="0"/>
        <v>130105</v>
      </c>
      <c r="G13" s="452">
        <f t="shared" si="0"/>
        <v>130105</v>
      </c>
      <c r="H13" s="452">
        <f t="shared" si="0"/>
        <v>65000</v>
      </c>
      <c r="I13" s="537">
        <f t="shared" si="0"/>
        <v>65105</v>
      </c>
    </row>
    <row r="15" ht="12.75">
      <c r="A15" t="s">
        <v>314</v>
      </c>
    </row>
    <row r="16" ht="12.75">
      <c r="A16" t="s">
        <v>315</v>
      </c>
    </row>
    <row r="17" ht="12.75">
      <c r="A17" t="s">
        <v>316</v>
      </c>
    </row>
    <row r="20" ht="12.75">
      <c r="A20" t="s">
        <v>317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8">
      <selection activeCell="A43" sqref="A43"/>
    </sheetView>
  </sheetViews>
  <sheetFormatPr defaultColWidth="9.00390625" defaultRowHeight="12.75"/>
  <cols>
    <col min="1" max="1" width="64.25390625" style="5" customWidth="1"/>
    <col min="2" max="2" width="14.375" style="9" customWidth="1"/>
    <col min="3" max="5" width="9.125" style="5" customWidth="1"/>
  </cols>
  <sheetData>
    <row r="1" spans="1:2" ht="15.75">
      <c r="A1" s="270" t="s">
        <v>37</v>
      </c>
      <c r="B1" s="74" t="s">
        <v>58</v>
      </c>
    </row>
    <row r="2" spans="1:2" ht="15.75">
      <c r="A2" s="80"/>
      <c r="B2" s="74"/>
    </row>
    <row r="3" spans="1:3" ht="15.75">
      <c r="A3" s="78" t="s">
        <v>263</v>
      </c>
      <c r="B3" s="79"/>
      <c r="C3" s="62"/>
    </row>
    <row r="4" spans="1:3" ht="15">
      <c r="A4" s="62"/>
      <c r="B4" s="79"/>
      <c r="C4" s="62"/>
    </row>
    <row r="5" spans="1:6" ht="18">
      <c r="A5" s="270" t="s">
        <v>131</v>
      </c>
      <c r="B5" s="79"/>
      <c r="C5" s="62"/>
      <c r="D5" s="10"/>
      <c r="E5" s="10"/>
      <c r="F5" s="11"/>
    </row>
    <row r="6" spans="1:6" ht="18.75" thickBot="1">
      <c r="A6" s="92" t="s">
        <v>75</v>
      </c>
      <c r="B6" s="79"/>
      <c r="C6" s="62"/>
      <c r="D6" s="10"/>
      <c r="E6" s="10"/>
      <c r="F6" s="11"/>
    </row>
    <row r="7" spans="1:6" ht="18">
      <c r="A7" s="317" t="s">
        <v>12</v>
      </c>
      <c r="B7" s="320" t="s">
        <v>132</v>
      </c>
      <c r="C7" s="62"/>
      <c r="D7" s="10"/>
      <c r="E7" s="10"/>
      <c r="F7" s="11"/>
    </row>
    <row r="8" spans="1:6" ht="18">
      <c r="A8" s="309" t="s">
        <v>177</v>
      </c>
      <c r="B8" s="310">
        <v>780613.48</v>
      </c>
      <c r="C8" s="62"/>
      <c r="D8" s="10"/>
      <c r="E8" s="10"/>
      <c r="F8" s="11"/>
    </row>
    <row r="9" spans="1:6" ht="18">
      <c r="A9" s="309" t="s">
        <v>61</v>
      </c>
      <c r="B9" s="310">
        <v>1500000</v>
      </c>
      <c r="C9" s="62"/>
      <c r="D9" s="10"/>
      <c r="E9" s="10"/>
      <c r="F9" s="11"/>
    </row>
    <row r="10" spans="1:6" ht="18">
      <c r="A10" s="311" t="s">
        <v>178</v>
      </c>
      <c r="B10" s="312">
        <v>22000</v>
      </c>
      <c r="C10" s="62"/>
      <c r="D10" s="10"/>
      <c r="E10" s="10"/>
      <c r="F10" s="11"/>
    </row>
    <row r="11" spans="1:6" ht="18.75" thickBot="1">
      <c r="A11" s="311" t="s">
        <v>13</v>
      </c>
      <c r="B11" s="312">
        <v>4333.88</v>
      </c>
      <c r="C11" s="62"/>
      <c r="D11" s="10"/>
      <c r="E11" s="10"/>
      <c r="F11" s="11"/>
    </row>
    <row r="12" spans="1:6" ht="18.75" thickBot="1">
      <c r="A12" s="435" t="s">
        <v>14</v>
      </c>
      <c r="B12" s="437">
        <f>SUM(B8:B11)</f>
        <v>2306947.36</v>
      </c>
      <c r="C12" s="62"/>
      <c r="D12" s="10"/>
      <c r="E12" s="10"/>
      <c r="F12" s="11"/>
    </row>
    <row r="13" spans="1:6" ht="18">
      <c r="A13" s="313" t="s">
        <v>15</v>
      </c>
      <c r="B13" s="310"/>
      <c r="C13" s="62"/>
      <c r="D13" s="10"/>
      <c r="E13" s="10"/>
      <c r="F13" s="11"/>
    </row>
    <row r="14" spans="1:6" ht="18">
      <c r="A14" s="309" t="s">
        <v>264</v>
      </c>
      <c r="B14" s="310">
        <v>531783</v>
      </c>
      <c r="C14" s="62"/>
      <c r="D14" s="10"/>
      <c r="E14" s="10"/>
      <c r="F14" s="11"/>
    </row>
    <row r="15" spans="1:6" ht="18">
      <c r="A15" s="309" t="s">
        <v>16</v>
      </c>
      <c r="B15" s="310">
        <v>382096.4</v>
      </c>
      <c r="C15" s="62"/>
      <c r="D15" s="10"/>
      <c r="E15" s="10"/>
      <c r="F15" s="11"/>
    </row>
    <row r="16" spans="1:6" ht="18">
      <c r="A16" s="309" t="s">
        <v>17</v>
      </c>
      <c r="B16" s="310">
        <v>9500</v>
      </c>
      <c r="C16" s="62"/>
      <c r="D16" s="10"/>
      <c r="E16" s="10"/>
      <c r="F16" s="11"/>
    </row>
    <row r="17" spans="1:6" ht="18">
      <c r="A17" s="309" t="s">
        <v>18</v>
      </c>
      <c r="B17" s="310">
        <v>8556</v>
      </c>
      <c r="C17" s="62"/>
      <c r="D17" s="10"/>
      <c r="E17" s="10"/>
      <c r="F17" s="11"/>
    </row>
    <row r="18" spans="1:6" ht="18">
      <c r="A18" s="309" t="s">
        <v>152</v>
      </c>
      <c r="B18" s="310">
        <v>441000</v>
      </c>
      <c r="C18" s="62"/>
      <c r="D18" s="10"/>
      <c r="E18" s="10"/>
      <c r="F18" s="11"/>
    </row>
    <row r="19" spans="1:6" ht="18">
      <c r="A19" s="311" t="s">
        <v>74</v>
      </c>
      <c r="B19" s="312">
        <v>12124.9</v>
      </c>
      <c r="C19" s="62"/>
      <c r="D19" s="10"/>
      <c r="E19" s="10"/>
      <c r="F19" s="11"/>
    </row>
    <row r="20" spans="1:6" ht="18">
      <c r="A20" s="311" t="s">
        <v>207</v>
      </c>
      <c r="B20" s="312">
        <v>700000</v>
      </c>
      <c r="C20" s="62"/>
      <c r="D20" s="10"/>
      <c r="E20" s="10"/>
      <c r="F20" s="11"/>
    </row>
    <row r="21" spans="1:6" ht="18">
      <c r="A21" s="311" t="s">
        <v>265</v>
      </c>
      <c r="B21" s="312">
        <v>90000</v>
      </c>
      <c r="C21" s="62"/>
      <c r="D21" s="10"/>
      <c r="E21" s="10"/>
      <c r="F21" s="11"/>
    </row>
    <row r="22" spans="1:6" ht="18.75" thickBot="1">
      <c r="A22" s="311" t="s">
        <v>47</v>
      </c>
      <c r="B22" s="312">
        <v>1309</v>
      </c>
      <c r="C22" s="62"/>
      <c r="D22" s="10"/>
      <c r="E22" s="10"/>
      <c r="F22" s="11"/>
    </row>
    <row r="23" spans="1:6" ht="18.75" thickBot="1">
      <c r="A23" s="435" t="s">
        <v>14</v>
      </c>
      <c r="B23" s="436">
        <f>SUM(B14:B22)</f>
        <v>2176369.3</v>
      </c>
      <c r="C23" s="62"/>
      <c r="D23" s="10"/>
      <c r="E23" s="10"/>
      <c r="F23" s="11"/>
    </row>
    <row r="24" spans="1:6" ht="18.75" thickBot="1">
      <c r="A24" s="314"/>
      <c r="B24" s="315"/>
      <c r="C24" s="62"/>
      <c r="D24" s="10"/>
      <c r="E24" s="10"/>
      <c r="F24" s="11"/>
    </row>
    <row r="25" spans="1:6" ht="18.75" thickBot="1">
      <c r="A25" s="435" t="s">
        <v>360</v>
      </c>
      <c r="B25" s="436">
        <f>SUM(B12-B23)</f>
        <v>130578.06000000006</v>
      </c>
      <c r="C25" s="62"/>
      <c r="D25" s="10"/>
      <c r="E25" s="10"/>
      <c r="F25" s="11"/>
    </row>
    <row r="26" spans="1:8" ht="12.75">
      <c r="A26"/>
      <c r="B26" s="355"/>
      <c r="C26"/>
      <c r="D26"/>
      <c r="E26"/>
      <c r="H26" s="355"/>
    </row>
    <row r="27" spans="1:6" ht="18">
      <c r="A27" s="270" t="s">
        <v>146</v>
      </c>
      <c r="B27" s="316"/>
      <c r="C27" s="62"/>
      <c r="D27" s="10"/>
      <c r="E27" s="10"/>
      <c r="F27" s="11"/>
    </row>
    <row r="28" spans="1:6" ht="18">
      <c r="A28" s="5" t="s">
        <v>148</v>
      </c>
      <c r="B28" s="316"/>
      <c r="C28" s="62"/>
      <c r="D28" s="10"/>
      <c r="E28" s="10"/>
      <c r="F28" s="11"/>
    </row>
    <row r="29" spans="1:6" ht="18.75" thickBot="1">
      <c r="A29" s="92" t="s">
        <v>147</v>
      </c>
      <c r="B29" s="316"/>
      <c r="C29" s="62"/>
      <c r="D29" s="10"/>
      <c r="E29" s="10"/>
      <c r="F29" s="11"/>
    </row>
    <row r="30" spans="1:6" ht="18">
      <c r="A30" s="317" t="s">
        <v>12</v>
      </c>
      <c r="B30" s="319" t="s">
        <v>132</v>
      </c>
      <c r="C30" s="62"/>
      <c r="D30" s="10"/>
      <c r="E30" s="10"/>
      <c r="F30" s="11"/>
    </row>
    <row r="31" spans="1:6" ht="18">
      <c r="A31" s="309" t="s">
        <v>177</v>
      </c>
      <c r="B31" s="310">
        <v>428809.54</v>
      </c>
      <c r="C31" s="62"/>
      <c r="D31" s="10"/>
      <c r="E31" s="10"/>
      <c r="F31" s="11"/>
    </row>
    <row r="32" spans="1:6" ht="18">
      <c r="A32" s="309" t="s">
        <v>208</v>
      </c>
      <c r="B32" s="310">
        <v>750000</v>
      </c>
      <c r="C32" s="62"/>
      <c r="D32" s="10"/>
      <c r="E32" s="10"/>
      <c r="F32" s="11"/>
    </row>
    <row r="33" spans="1:6" ht="18">
      <c r="A33" s="309" t="s">
        <v>19</v>
      </c>
      <c r="B33" s="310">
        <v>1456.81</v>
      </c>
      <c r="C33" s="62"/>
      <c r="D33" s="10"/>
      <c r="E33" s="10"/>
      <c r="F33" s="11"/>
    </row>
    <row r="34" spans="1:6" ht="18.75" thickBot="1">
      <c r="A34" s="311"/>
      <c r="B34" s="312"/>
      <c r="C34" s="62"/>
      <c r="D34" s="10"/>
      <c r="E34" s="10"/>
      <c r="F34" s="11"/>
    </row>
    <row r="35" spans="1:6" ht="18.75" thickBot="1">
      <c r="A35" s="435" t="s">
        <v>20</v>
      </c>
      <c r="B35" s="436">
        <f>SUM(B31:B34)</f>
        <v>1180266.35</v>
      </c>
      <c r="C35" s="62"/>
      <c r="D35" s="10"/>
      <c r="E35" s="10"/>
      <c r="F35" s="11"/>
    </row>
    <row r="36" spans="1:6" ht="18">
      <c r="A36" s="313" t="s">
        <v>15</v>
      </c>
      <c r="B36" s="310"/>
      <c r="C36" s="62"/>
      <c r="D36" s="10"/>
      <c r="E36" s="10"/>
      <c r="F36" s="11"/>
    </row>
    <row r="37" spans="1:6" ht="18">
      <c r="A37" s="309" t="s">
        <v>209</v>
      </c>
      <c r="B37" s="310">
        <v>239000</v>
      </c>
      <c r="C37" s="62"/>
      <c r="D37" s="10"/>
      <c r="E37" s="10"/>
      <c r="F37" s="11"/>
    </row>
    <row r="38" spans="1:6" ht="18">
      <c r="A38" s="311" t="s">
        <v>207</v>
      </c>
      <c r="B38" s="312">
        <v>935000</v>
      </c>
      <c r="C38" s="62"/>
      <c r="D38" s="10"/>
      <c r="E38" s="10"/>
      <c r="F38" s="11"/>
    </row>
    <row r="39" spans="1:6" ht="18.75" thickBot="1">
      <c r="A39" s="311" t="s">
        <v>21</v>
      </c>
      <c r="B39" s="312">
        <v>1211</v>
      </c>
      <c r="C39" s="62"/>
      <c r="D39" s="10"/>
      <c r="E39" s="10"/>
      <c r="F39" s="11"/>
    </row>
    <row r="40" spans="1:6" ht="18.75" thickBot="1">
      <c r="A40" s="435" t="s">
        <v>22</v>
      </c>
      <c r="B40" s="436">
        <f>SUM(B37:B39)</f>
        <v>1175211</v>
      </c>
      <c r="C40" s="62"/>
      <c r="D40" s="10"/>
      <c r="E40" s="10"/>
      <c r="F40" s="11"/>
    </row>
    <row r="41" spans="1:6" ht="18.75" thickBot="1">
      <c r="A41" s="314"/>
      <c r="B41" s="318"/>
      <c r="C41" s="62"/>
      <c r="D41" s="10"/>
      <c r="E41" s="10"/>
      <c r="F41" s="11"/>
    </row>
    <row r="42" spans="1:6" ht="18.75" thickBot="1">
      <c r="A42" s="435" t="s">
        <v>361</v>
      </c>
      <c r="B42" s="436">
        <f>SUM(B35-B40)</f>
        <v>5055.350000000093</v>
      </c>
      <c r="C42" s="62"/>
      <c r="D42" s="10"/>
      <c r="E42" s="10"/>
      <c r="F42" s="11"/>
    </row>
    <row r="43" spans="1:6" ht="18">
      <c r="A43" s="484"/>
      <c r="B43" s="485"/>
      <c r="C43" s="62"/>
      <c r="D43" s="10"/>
      <c r="E43" s="10"/>
      <c r="F43" s="11"/>
    </row>
    <row r="44" spans="1:2" ht="12.75">
      <c r="A44"/>
      <c r="B44" s="483"/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65">
      <selection activeCell="A81" sqref="A81"/>
    </sheetView>
  </sheetViews>
  <sheetFormatPr defaultColWidth="9.00390625" defaultRowHeight="12.75"/>
  <cols>
    <col min="1" max="7" width="9.75390625" style="0" customWidth="1"/>
    <col min="8" max="8" width="13.75390625" style="0" customWidth="1"/>
    <col min="9" max="9" width="10.75390625" style="0" customWidth="1"/>
    <col min="10" max="10" width="13.75390625" style="0" customWidth="1"/>
  </cols>
  <sheetData>
    <row r="1" ht="15">
      <c r="H1" s="351" t="s">
        <v>125</v>
      </c>
    </row>
    <row r="3" ht="15.75">
      <c r="A3" s="75" t="s">
        <v>133</v>
      </c>
    </row>
    <row r="5" ht="12.75">
      <c r="A5" t="s">
        <v>126</v>
      </c>
    </row>
    <row r="7" ht="12.75">
      <c r="A7" t="s">
        <v>127</v>
      </c>
    </row>
    <row r="8" ht="13.5" thickBot="1"/>
    <row r="9" spans="1:8" ht="13.5" thickBot="1">
      <c r="A9" s="261"/>
      <c r="B9" s="262"/>
      <c r="C9" s="262"/>
      <c r="D9" s="262"/>
      <c r="E9" s="262"/>
      <c r="F9" s="262"/>
      <c r="G9" s="263"/>
      <c r="H9" s="264" t="s">
        <v>132</v>
      </c>
    </row>
    <row r="10" spans="1:8" ht="12.75">
      <c r="A10" s="542" t="s">
        <v>12</v>
      </c>
      <c r="B10" s="266"/>
      <c r="C10" s="266"/>
      <c r="D10" s="266"/>
      <c r="E10" s="266"/>
      <c r="F10" s="266"/>
      <c r="G10" s="96"/>
      <c r="H10" s="543"/>
    </row>
    <row r="11" spans="1:8" ht="12.75">
      <c r="A11" s="534" t="s">
        <v>210</v>
      </c>
      <c r="B11" s="266"/>
      <c r="C11" s="266"/>
      <c r="D11" s="266"/>
      <c r="E11" s="266"/>
      <c r="F11" s="266"/>
      <c r="G11" s="96"/>
      <c r="H11" s="535">
        <v>16095572.88</v>
      </c>
    </row>
    <row r="12" spans="1:8" ht="12.75">
      <c r="A12" s="534"/>
      <c r="B12" s="266"/>
      <c r="C12" s="266"/>
      <c r="D12" s="266"/>
      <c r="E12" s="266"/>
      <c r="F12" s="266"/>
      <c r="G12" s="96"/>
      <c r="H12" s="535"/>
    </row>
    <row r="13" spans="1:8" ht="12.75">
      <c r="A13" s="544" t="s">
        <v>149</v>
      </c>
      <c r="B13" s="266"/>
      <c r="C13" s="266"/>
      <c r="D13" s="266"/>
      <c r="E13" s="266"/>
      <c r="F13" s="266"/>
      <c r="G13" s="96"/>
      <c r="H13" s="535"/>
    </row>
    <row r="14" spans="1:8" ht="12.75">
      <c r="A14" s="534" t="s">
        <v>211</v>
      </c>
      <c r="B14" s="486"/>
      <c r="C14" s="486"/>
      <c r="D14" s="486"/>
      <c r="E14" s="486"/>
      <c r="F14" s="486"/>
      <c r="G14" s="487"/>
      <c r="H14" s="545">
        <v>3739320</v>
      </c>
    </row>
    <row r="15" spans="1:8" ht="12.75">
      <c r="A15" s="534" t="s">
        <v>212</v>
      </c>
      <c r="B15" s="266"/>
      <c r="C15" s="266"/>
      <c r="D15" s="266"/>
      <c r="E15" s="266"/>
      <c r="F15" s="266"/>
      <c r="G15" s="96"/>
      <c r="H15" s="535">
        <v>17521342.35</v>
      </c>
    </row>
    <row r="16" spans="1:8" ht="12.75">
      <c r="A16" s="534" t="s">
        <v>215</v>
      </c>
      <c r="B16" s="266"/>
      <c r="C16" s="266"/>
      <c r="D16" s="266"/>
      <c r="E16" s="266"/>
      <c r="F16" s="266"/>
      <c r="G16" s="96"/>
      <c r="H16" s="535">
        <v>5714.4</v>
      </c>
    </row>
    <row r="17" spans="1:8" ht="12.75">
      <c r="A17" s="534" t="s">
        <v>213</v>
      </c>
      <c r="B17" s="266"/>
      <c r="C17" s="266"/>
      <c r="D17" s="266"/>
      <c r="E17" s="266"/>
      <c r="F17" s="266"/>
      <c r="G17" s="96"/>
      <c r="H17" s="535">
        <v>176598820.75</v>
      </c>
    </row>
    <row r="18" spans="1:8" ht="12.75">
      <c r="A18" s="534" t="s">
        <v>214</v>
      </c>
      <c r="B18" s="266"/>
      <c r="C18" s="266"/>
      <c r="D18" s="266"/>
      <c r="E18" s="266"/>
      <c r="F18" s="266"/>
      <c r="G18" s="96"/>
      <c r="H18" s="535">
        <v>370804.78</v>
      </c>
    </row>
    <row r="19" spans="1:8" ht="13.5" thickBot="1">
      <c r="A19" s="538"/>
      <c r="B19" s="267"/>
      <c r="C19" s="267"/>
      <c r="D19" s="267"/>
      <c r="E19" s="267"/>
      <c r="F19" s="267"/>
      <c r="G19" s="99"/>
      <c r="H19" s="539"/>
    </row>
    <row r="20" spans="1:8" ht="13.5" thickBot="1">
      <c r="A20" s="454" t="s">
        <v>128</v>
      </c>
      <c r="B20" s="455"/>
      <c r="C20" s="455"/>
      <c r="D20" s="455"/>
      <c r="E20" s="455"/>
      <c r="F20" s="455"/>
      <c r="G20" s="456"/>
      <c r="H20" s="457">
        <f>SUM(H11:H18)</f>
        <v>214331575.16</v>
      </c>
    </row>
    <row r="21" spans="1:8" ht="12.75">
      <c r="A21" s="546"/>
      <c r="B21" s="265"/>
      <c r="C21" s="265"/>
      <c r="D21" s="265"/>
      <c r="E21" s="265"/>
      <c r="F21" s="265"/>
      <c r="G21" s="103"/>
      <c r="H21" s="547"/>
    </row>
    <row r="22" spans="1:8" ht="12.75">
      <c r="A22" s="548" t="s">
        <v>15</v>
      </c>
      <c r="B22" s="266"/>
      <c r="C22" s="266"/>
      <c r="D22" s="266"/>
      <c r="E22" s="266"/>
      <c r="F22" s="266"/>
      <c r="G22" s="96"/>
      <c r="H22" s="535"/>
    </row>
    <row r="23" spans="1:8" ht="12.75">
      <c r="A23" s="549" t="s">
        <v>166</v>
      </c>
      <c r="B23" s="266"/>
      <c r="C23" s="266"/>
      <c r="D23" s="266"/>
      <c r="E23" s="266"/>
      <c r="F23" s="266"/>
      <c r="G23" s="96"/>
      <c r="H23" s="535"/>
    </row>
    <row r="24" spans="1:8" ht="12.75">
      <c r="A24" s="532" t="s">
        <v>217</v>
      </c>
      <c r="B24" s="266"/>
      <c r="C24" s="266"/>
      <c r="D24" s="266"/>
      <c r="E24" s="266"/>
      <c r="F24" s="266"/>
      <c r="G24" s="96"/>
      <c r="H24" s="535">
        <v>46094.4</v>
      </c>
    </row>
    <row r="25" spans="1:8" ht="12.75">
      <c r="A25" s="534" t="s">
        <v>179</v>
      </c>
      <c r="B25" s="266"/>
      <c r="C25" s="266"/>
      <c r="D25" s="266"/>
      <c r="E25" s="266"/>
      <c r="F25" s="266"/>
      <c r="G25" s="96"/>
      <c r="H25" s="535">
        <v>2223000</v>
      </c>
    </row>
    <row r="26" spans="1:8" ht="12.75">
      <c r="A26" s="532" t="s">
        <v>180</v>
      </c>
      <c r="B26" s="266"/>
      <c r="C26" s="266"/>
      <c r="D26" s="266"/>
      <c r="E26" s="266"/>
      <c r="F26" s="266"/>
      <c r="G26" s="96"/>
      <c r="H26" s="535">
        <v>1892400</v>
      </c>
    </row>
    <row r="27" spans="1:8" ht="12.75">
      <c r="A27" s="532" t="s">
        <v>218</v>
      </c>
      <c r="B27" s="266"/>
      <c r="C27" s="266"/>
      <c r="D27" s="266"/>
      <c r="E27" s="266"/>
      <c r="F27" s="266"/>
      <c r="G27" s="96"/>
      <c r="H27" s="535">
        <v>7091746.15</v>
      </c>
    </row>
    <row r="28" spans="1:8" ht="12.75">
      <c r="A28" s="532" t="s">
        <v>332</v>
      </c>
      <c r="B28" s="266"/>
      <c r="C28" s="266"/>
      <c r="D28" s="266"/>
      <c r="E28" s="266"/>
      <c r="F28" s="266"/>
      <c r="G28" s="96"/>
      <c r="H28" s="535">
        <v>290400</v>
      </c>
    </row>
    <row r="29" spans="1:8" ht="12.75">
      <c r="A29" s="532" t="s">
        <v>333</v>
      </c>
      <c r="B29" s="266"/>
      <c r="C29" s="266"/>
      <c r="D29" s="266"/>
      <c r="E29" s="266"/>
      <c r="F29" s="266"/>
      <c r="G29" s="96"/>
      <c r="H29" s="535">
        <v>139428</v>
      </c>
    </row>
    <row r="30" spans="1:8" ht="12.75">
      <c r="A30" s="532" t="s">
        <v>349</v>
      </c>
      <c r="B30" s="266"/>
      <c r="C30" s="266"/>
      <c r="D30" s="266"/>
      <c r="E30" s="266"/>
      <c r="F30" s="266"/>
      <c r="G30" s="96"/>
      <c r="H30" s="535">
        <v>2487758.98</v>
      </c>
    </row>
    <row r="31" spans="1:8" ht="12.75">
      <c r="A31" s="532" t="s">
        <v>247</v>
      </c>
      <c r="B31" s="266"/>
      <c r="C31" s="266"/>
      <c r="D31" s="266"/>
      <c r="E31" s="266"/>
      <c r="F31" s="266"/>
      <c r="G31" s="96"/>
      <c r="H31" s="535">
        <v>2122225</v>
      </c>
    </row>
    <row r="32" spans="1:8" ht="12.75">
      <c r="A32" s="532" t="s">
        <v>334</v>
      </c>
      <c r="B32" s="266"/>
      <c r="C32" s="266"/>
      <c r="D32" s="266"/>
      <c r="E32" s="266"/>
      <c r="F32" s="266"/>
      <c r="G32" s="96"/>
      <c r="H32" s="535">
        <v>149500</v>
      </c>
    </row>
    <row r="33" spans="1:8" ht="12.75">
      <c r="A33" s="532" t="s">
        <v>350</v>
      </c>
      <c r="B33" s="266"/>
      <c r="C33" s="266"/>
      <c r="D33" s="266"/>
      <c r="E33" s="266"/>
      <c r="F33" s="266"/>
      <c r="G33" s="96"/>
      <c r="H33" s="535">
        <v>259056</v>
      </c>
    </row>
    <row r="34" spans="1:8" ht="12.75">
      <c r="A34" s="532" t="s">
        <v>335</v>
      </c>
      <c r="B34" s="266"/>
      <c r="C34" s="266"/>
      <c r="D34" s="266"/>
      <c r="E34" s="266"/>
      <c r="F34" s="266"/>
      <c r="G34" s="96"/>
      <c r="H34" s="535">
        <v>21600</v>
      </c>
    </row>
    <row r="35" spans="1:8" ht="12.75">
      <c r="A35" s="532" t="s">
        <v>336</v>
      </c>
      <c r="B35" s="266"/>
      <c r="C35" s="266"/>
      <c r="D35" s="266"/>
      <c r="E35" s="266"/>
      <c r="F35" s="266"/>
      <c r="G35" s="96"/>
      <c r="H35" s="535">
        <v>38400</v>
      </c>
    </row>
    <row r="36" spans="1:8" ht="12.75">
      <c r="A36" s="532" t="s">
        <v>337</v>
      </c>
      <c r="B36" s="266"/>
      <c r="C36" s="266"/>
      <c r="D36" s="266"/>
      <c r="E36" s="266"/>
      <c r="F36" s="266"/>
      <c r="G36" s="96"/>
      <c r="H36" s="535">
        <v>619064</v>
      </c>
    </row>
    <row r="37" spans="1:8" ht="12.75">
      <c r="A37" s="532" t="s">
        <v>244</v>
      </c>
      <c r="B37" s="266"/>
      <c r="C37" s="266"/>
      <c r="D37" s="266"/>
      <c r="E37" s="266"/>
      <c r="F37" s="266"/>
      <c r="G37" s="96"/>
      <c r="H37" s="535">
        <v>3383651</v>
      </c>
    </row>
    <row r="38" spans="1:8" ht="12.75">
      <c r="A38" s="532" t="s">
        <v>338</v>
      </c>
      <c r="B38" s="266"/>
      <c r="C38" s="266"/>
      <c r="D38" s="266"/>
      <c r="E38" s="266"/>
      <c r="F38" s="266"/>
      <c r="G38" s="96"/>
      <c r="H38" s="535">
        <v>36000</v>
      </c>
    </row>
    <row r="39" spans="1:8" ht="12.75">
      <c r="A39" s="532" t="s">
        <v>339</v>
      </c>
      <c r="B39" s="266"/>
      <c r="C39" s="266"/>
      <c r="D39" s="266"/>
      <c r="E39" s="266"/>
      <c r="F39" s="266"/>
      <c r="G39" s="96"/>
      <c r="H39" s="535">
        <v>22800</v>
      </c>
    </row>
    <row r="40" spans="1:8" ht="12.75">
      <c r="A40" s="532" t="s">
        <v>340</v>
      </c>
      <c r="B40" s="266"/>
      <c r="C40" s="266"/>
      <c r="D40" s="266"/>
      <c r="E40" s="266"/>
      <c r="F40" s="266"/>
      <c r="G40" s="96"/>
      <c r="H40" s="535">
        <v>38400</v>
      </c>
    </row>
    <row r="41" spans="1:8" ht="12.75">
      <c r="A41" s="532" t="s">
        <v>341</v>
      </c>
      <c r="B41" s="266"/>
      <c r="C41" s="266"/>
      <c r="D41" s="266"/>
      <c r="E41" s="266"/>
      <c r="F41" s="266"/>
      <c r="G41" s="96"/>
      <c r="H41" s="535">
        <v>38400</v>
      </c>
    </row>
    <row r="42" spans="1:8" ht="12.75">
      <c r="A42" s="532" t="s">
        <v>342</v>
      </c>
      <c r="B42" s="266"/>
      <c r="C42" s="266"/>
      <c r="D42" s="266"/>
      <c r="E42" s="266"/>
      <c r="F42" s="266"/>
      <c r="G42" s="96"/>
      <c r="H42" s="535">
        <v>34800</v>
      </c>
    </row>
    <row r="43" spans="1:8" ht="12.75">
      <c r="A43" s="532" t="s">
        <v>343</v>
      </c>
      <c r="B43" s="266"/>
      <c r="C43" s="266"/>
      <c r="D43" s="266"/>
      <c r="E43" s="266"/>
      <c r="F43" s="266"/>
      <c r="G43" s="96"/>
      <c r="H43" s="535">
        <v>1285131.6</v>
      </c>
    </row>
    <row r="44" spans="1:8" ht="12.75">
      <c r="A44" s="532" t="s">
        <v>344</v>
      </c>
      <c r="B44" s="266"/>
      <c r="C44" s="266"/>
      <c r="D44" s="266"/>
      <c r="E44" s="266"/>
      <c r="F44" s="266"/>
      <c r="G44" s="96"/>
      <c r="H44" s="535">
        <v>90000</v>
      </c>
    </row>
    <row r="45" spans="1:8" ht="12.75">
      <c r="A45" s="532" t="s">
        <v>351</v>
      </c>
      <c r="B45" s="266"/>
      <c r="C45" s="266"/>
      <c r="D45" s="266"/>
      <c r="E45" s="266"/>
      <c r="F45" s="266"/>
      <c r="G45" s="96"/>
      <c r="H45" s="535">
        <v>98400</v>
      </c>
    </row>
    <row r="46" spans="1:8" ht="12.75">
      <c r="A46" s="532" t="s">
        <v>219</v>
      </c>
      <c r="B46" s="266"/>
      <c r="C46" s="266"/>
      <c r="D46" s="266"/>
      <c r="E46" s="266"/>
      <c r="F46" s="266"/>
      <c r="G46" s="96"/>
      <c r="H46" s="535">
        <v>4631769.96</v>
      </c>
    </row>
    <row r="47" spans="1:8" ht="12.75">
      <c r="A47" s="532" t="s">
        <v>324</v>
      </c>
      <c r="B47" s="266"/>
      <c r="C47" s="266"/>
      <c r="D47" s="266"/>
      <c r="E47" s="266"/>
      <c r="F47" s="266"/>
      <c r="G47" s="96"/>
      <c r="H47" s="535">
        <v>634796.6</v>
      </c>
    </row>
    <row r="48" spans="1:8" ht="12.75">
      <c r="A48" s="532" t="s">
        <v>248</v>
      </c>
      <c r="B48" s="266"/>
      <c r="C48" s="266"/>
      <c r="D48" s="266"/>
      <c r="E48" s="266"/>
      <c r="F48" s="266"/>
      <c r="G48" s="96"/>
      <c r="H48" s="535">
        <v>1326980</v>
      </c>
    </row>
    <row r="49" spans="1:8" ht="12.75">
      <c r="A49" s="532" t="s">
        <v>352</v>
      </c>
      <c r="B49" s="266"/>
      <c r="C49" s="266"/>
      <c r="D49" s="266"/>
      <c r="E49" s="266"/>
      <c r="F49" s="266"/>
      <c r="G49" s="96"/>
      <c r="H49" s="535">
        <v>10048799</v>
      </c>
    </row>
    <row r="50" spans="1:8" ht="12.75">
      <c r="A50" s="532" t="s">
        <v>181</v>
      </c>
      <c r="B50" s="266"/>
      <c r="C50" s="266"/>
      <c r="D50" s="266"/>
      <c r="E50" s="266"/>
      <c r="F50" s="266"/>
      <c r="G50" s="96"/>
      <c r="H50" s="535">
        <v>1227693.61</v>
      </c>
    </row>
    <row r="51" spans="1:8" ht="12.75">
      <c r="A51" s="532" t="s">
        <v>345</v>
      </c>
      <c r="B51" s="266"/>
      <c r="C51" s="266"/>
      <c r="D51" s="266"/>
      <c r="E51" s="266"/>
      <c r="F51" s="266"/>
      <c r="G51" s="96"/>
      <c r="H51" s="535">
        <v>25872</v>
      </c>
    </row>
    <row r="52" spans="1:8" ht="12.75">
      <c r="A52" s="532" t="s">
        <v>220</v>
      </c>
      <c r="B52" s="266"/>
      <c r="C52" s="266"/>
      <c r="D52" s="266"/>
      <c r="E52" s="266"/>
      <c r="F52" s="266"/>
      <c r="G52" s="96"/>
      <c r="H52" s="535">
        <v>465200</v>
      </c>
    </row>
    <row r="53" spans="1:8" ht="12.75">
      <c r="A53" s="532" t="s">
        <v>245</v>
      </c>
      <c r="B53" s="266"/>
      <c r="C53" s="266"/>
      <c r="D53" s="266"/>
      <c r="E53" s="266"/>
      <c r="F53" s="266"/>
      <c r="G53" s="96"/>
      <c r="H53" s="535">
        <v>234800</v>
      </c>
    </row>
    <row r="54" spans="1:8" ht="12.75">
      <c r="A54" s="532" t="s">
        <v>182</v>
      </c>
      <c r="B54" s="266"/>
      <c r="C54" s="266"/>
      <c r="D54" s="266"/>
      <c r="E54" s="266"/>
      <c r="F54" s="266"/>
      <c r="G54" s="96"/>
      <c r="H54" s="535">
        <v>6730976.8</v>
      </c>
    </row>
    <row r="55" spans="1:8" ht="12.75">
      <c r="A55" s="532" t="s">
        <v>346</v>
      </c>
      <c r="B55" s="266"/>
      <c r="C55" s="266"/>
      <c r="D55" s="266"/>
      <c r="E55" s="266"/>
      <c r="F55" s="266"/>
      <c r="G55" s="96"/>
      <c r="H55" s="535">
        <v>1608000</v>
      </c>
    </row>
    <row r="56" spans="1:8" ht="12.75">
      <c r="A56" s="534" t="s">
        <v>221</v>
      </c>
      <c r="B56" s="266"/>
      <c r="C56" s="266"/>
      <c r="D56" s="266"/>
      <c r="E56" s="266"/>
      <c r="F56" s="266"/>
      <c r="G56" s="96"/>
      <c r="H56" s="535">
        <v>19502293</v>
      </c>
    </row>
    <row r="57" spans="1:8" ht="12.75">
      <c r="A57" s="534" t="s">
        <v>347</v>
      </c>
      <c r="B57" s="266"/>
      <c r="C57" s="266"/>
      <c r="D57" s="266"/>
      <c r="E57" s="266"/>
      <c r="F57" s="266"/>
      <c r="G57" s="96"/>
      <c r="H57" s="535">
        <v>11770333.2</v>
      </c>
    </row>
    <row r="58" spans="1:8" ht="12.75">
      <c r="A58" s="532" t="s">
        <v>325</v>
      </c>
      <c r="B58" s="266"/>
      <c r="C58" s="266"/>
      <c r="D58" s="266"/>
      <c r="E58" s="266"/>
      <c r="F58" s="266"/>
      <c r="G58" s="96"/>
      <c r="H58" s="535">
        <v>1000000.8</v>
      </c>
    </row>
    <row r="59" spans="1:8" ht="12.75">
      <c r="A59" s="532" t="s">
        <v>348</v>
      </c>
      <c r="B59" s="266"/>
      <c r="C59" s="266"/>
      <c r="D59" s="266"/>
      <c r="E59" s="266"/>
      <c r="F59" s="266"/>
      <c r="G59" s="96"/>
      <c r="H59" s="535">
        <v>1205440</v>
      </c>
    </row>
    <row r="60" spans="1:8" ht="12.75">
      <c r="A60" s="532" t="s">
        <v>326</v>
      </c>
      <c r="B60" s="266"/>
      <c r="C60" s="266"/>
      <c r="D60" s="266"/>
      <c r="E60" s="266"/>
      <c r="F60" s="266"/>
      <c r="G60" s="96"/>
      <c r="H60" s="535">
        <v>161800</v>
      </c>
    </row>
    <row r="61" spans="1:8" ht="12.75">
      <c r="A61" s="532" t="s">
        <v>353</v>
      </c>
      <c r="B61" s="266"/>
      <c r="C61" s="266"/>
      <c r="D61" s="266"/>
      <c r="E61" s="266"/>
      <c r="F61" s="266"/>
      <c r="G61" s="96"/>
      <c r="H61" s="535">
        <v>3028456.8</v>
      </c>
    </row>
    <row r="62" spans="1:8" ht="12.75">
      <c r="A62" s="532" t="s">
        <v>354</v>
      </c>
      <c r="B62" s="266"/>
      <c r="C62" s="266"/>
      <c r="D62" s="266"/>
      <c r="E62" s="266"/>
      <c r="F62" s="266"/>
      <c r="G62" s="96"/>
      <c r="H62" s="535">
        <v>463960</v>
      </c>
    </row>
    <row r="63" spans="1:8" ht="12.75">
      <c r="A63" s="532" t="s">
        <v>183</v>
      </c>
      <c r="B63" s="266"/>
      <c r="C63" s="266"/>
      <c r="D63" s="266"/>
      <c r="E63" s="266"/>
      <c r="F63" s="266"/>
      <c r="G63" s="96"/>
      <c r="H63" s="535">
        <v>85200</v>
      </c>
    </row>
    <row r="64" spans="1:8" ht="12.75">
      <c r="A64" s="534" t="s">
        <v>355</v>
      </c>
      <c r="B64" s="266"/>
      <c r="C64" s="266"/>
      <c r="D64" s="266"/>
      <c r="E64" s="266"/>
      <c r="F64" s="266"/>
      <c r="G64" s="96"/>
      <c r="H64" s="535">
        <v>42240</v>
      </c>
    </row>
    <row r="65" spans="1:8" ht="12.75">
      <c r="A65" s="534" t="s">
        <v>356</v>
      </c>
      <c r="B65" s="266"/>
      <c r="C65" s="266"/>
      <c r="D65" s="266"/>
      <c r="E65" s="266"/>
      <c r="F65" s="266"/>
      <c r="G65" s="96"/>
      <c r="H65" s="535">
        <v>325530</v>
      </c>
    </row>
    <row r="66" spans="1:8" ht="12.75">
      <c r="A66" s="534" t="s">
        <v>357</v>
      </c>
      <c r="B66" s="266"/>
      <c r="C66" s="266"/>
      <c r="D66" s="266"/>
      <c r="E66" s="266"/>
      <c r="F66" s="266"/>
      <c r="G66" s="96"/>
      <c r="H66" s="535">
        <v>202800</v>
      </c>
    </row>
    <row r="67" spans="1:8" ht="12.75">
      <c r="A67" s="534" t="s">
        <v>246</v>
      </c>
      <c r="B67" s="266"/>
      <c r="C67" s="266"/>
      <c r="D67" s="266"/>
      <c r="E67" s="266"/>
      <c r="F67" s="266"/>
      <c r="G67" s="96"/>
      <c r="H67" s="535">
        <v>427614.4</v>
      </c>
    </row>
    <row r="68" spans="1:8" ht="12.75">
      <c r="A68" s="534" t="s">
        <v>327</v>
      </c>
      <c r="B68" s="266"/>
      <c r="C68" s="266"/>
      <c r="D68" s="266"/>
      <c r="E68" s="266"/>
      <c r="F68" s="266"/>
      <c r="G68" s="96"/>
      <c r="H68" s="535">
        <v>954588</v>
      </c>
    </row>
    <row r="69" spans="1:8" ht="12.75">
      <c r="A69" s="534" t="s">
        <v>222</v>
      </c>
      <c r="B69" s="266"/>
      <c r="C69" s="266"/>
      <c r="D69" s="266"/>
      <c r="E69" s="266"/>
      <c r="F69" s="266"/>
      <c r="G69" s="96"/>
      <c r="H69" s="535">
        <v>750000</v>
      </c>
    </row>
    <row r="70" spans="1:8" ht="12.75">
      <c r="A70" s="534" t="s">
        <v>328</v>
      </c>
      <c r="B70" s="266"/>
      <c r="C70" s="266"/>
      <c r="D70" s="266"/>
      <c r="E70" s="266"/>
      <c r="F70" s="266"/>
      <c r="G70" s="96"/>
      <c r="H70" s="535">
        <v>80000000</v>
      </c>
    </row>
    <row r="71" spans="1:8" ht="12.75">
      <c r="A71" s="534" t="s">
        <v>329</v>
      </c>
      <c r="B71" s="266"/>
      <c r="C71" s="266"/>
      <c r="D71" s="266"/>
      <c r="E71" s="266"/>
      <c r="F71" s="266"/>
      <c r="G71" s="96"/>
      <c r="H71" s="535">
        <v>3539818.4</v>
      </c>
    </row>
    <row r="72" spans="1:8" ht="12.75">
      <c r="A72" s="534" t="s">
        <v>216</v>
      </c>
      <c r="B72" s="266"/>
      <c r="C72" s="266"/>
      <c r="D72" s="266"/>
      <c r="E72" s="266"/>
      <c r="F72" s="266"/>
      <c r="G72" s="96"/>
      <c r="H72" s="535">
        <v>1259</v>
      </c>
    </row>
    <row r="73" spans="1:8" ht="13.5" thickBot="1">
      <c r="A73" s="538"/>
      <c r="B73" s="267"/>
      <c r="C73" s="267"/>
      <c r="D73" s="267"/>
      <c r="E73" s="267"/>
      <c r="F73" s="267"/>
      <c r="G73" s="99"/>
      <c r="H73" s="539"/>
    </row>
    <row r="74" spans="1:8" ht="13.5" thickBot="1">
      <c r="A74" s="454" t="s">
        <v>129</v>
      </c>
      <c r="B74" s="455"/>
      <c r="C74" s="455"/>
      <c r="D74" s="455"/>
      <c r="E74" s="455"/>
      <c r="F74" s="455"/>
      <c r="G74" s="456"/>
      <c r="H74" s="457">
        <f>SUM(H23:H72)</f>
        <v>172804476.70000002</v>
      </c>
    </row>
    <row r="75" spans="1:8" ht="13.5" thickBot="1">
      <c r="A75" s="530"/>
      <c r="B75" s="94"/>
      <c r="C75" s="94"/>
      <c r="D75" s="94"/>
      <c r="E75" s="94"/>
      <c r="F75" s="94"/>
      <c r="G75" s="101"/>
      <c r="H75" s="550"/>
    </row>
    <row r="76" spans="1:8" ht="13.5" thickBot="1">
      <c r="A76" s="435" t="s">
        <v>365</v>
      </c>
      <c r="B76" s="455"/>
      <c r="C76" s="455"/>
      <c r="D76" s="455"/>
      <c r="E76" s="455"/>
      <c r="F76" s="455"/>
      <c r="G76" s="456"/>
      <c r="H76" s="457">
        <f>SUM(H20-H74)</f>
        <v>41527098.45999998</v>
      </c>
    </row>
    <row r="78" spans="1:8" ht="12.75">
      <c r="A78" t="s">
        <v>367</v>
      </c>
      <c r="H78" s="355">
        <v>126000000</v>
      </c>
    </row>
    <row r="79" spans="1:8" ht="12.75">
      <c r="A79" t="s">
        <v>368</v>
      </c>
      <c r="H79" s="355">
        <v>100000000</v>
      </c>
    </row>
    <row r="80" spans="1:8" ht="12.75">
      <c r="A80" t="s">
        <v>369</v>
      </c>
      <c r="H80" s="355">
        <v>60000000</v>
      </c>
    </row>
    <row r="81" spans="1:8" ht="12.75">
      <c r="A81" t="s">
        <v>331</v>
      </c>
      <c r="H81" s="355">
        <v>307000000</v>
      </c>
    </row>
    <row r="82" spans="1:8" ht="12.75">
      <c r="A82" s="356" t="s">
        <v>330</v>
      </c>
      <c r="B82" s="356"/>
      <c r="C82" s="356"/>
      <c r="D82" s="356"/>
      <c r="E82" s="356"/>
      <c r="F82" s="356"/>
      <c r="G82" s="356"/>
      <c r="H82" s="357">
        <f>SUM(H78:H81)</f>
        <v>593000000</v>
      </c>
    </row>
    <row r="83" spans="1:8" ht="12.75">
      <c r="A83" s="356"/>
      <c r="B83" s="356"/>
      <c r="C83" s="356"/>
      <c r="D83" s="356"/>
      <c r="E83" s="356"/>
      <c r="F83" s="356"/>
      <c r="G83" s="356"/>
      <c r="H83" s="357"/>
    </row>
    <row r="84" spans="1:8" ht="12.75">
      <c r="A84" s="540" t="s">
        <v>366</v>
      </c>
      <c r="B84" s="266"/>
      <c r="C84" s="266"/>
      <c r="D84" s="266"/>
      <c r="E84" s="266"/>
      <c r="F84" s="266"/>
      <c r="G84" s="96"/>
      <c r="H84" s="541">
        <f>SUM(H76+H82)</f>
        <v>634527098.46</v>
      </c>
    </row>
    <row r="90" ht="12.75">
      <c r="A90" s="380"/>
    </row>
    <row r="91" ht="12.75">
      <c r="A91" s="380"/>
    </row>
    <row r="92" ht="12.75">
      <c r="A92" s="38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B5">
      <selection activeCell="J7" sqref="J7"/>
    </sheetView>
  </sheetViews>
  <sheetFormatPr defaultColWidth="9.00390625" defaultRowHeight="12.75"/>
  <cols>
    <col min="1" max="1" width="26.75390625" style="3" customWidth="1"/>
    <col min="2" max="2" width="10.625" style="3" customWidth="1"/>
    <col min="3" max="4" width="9.75390625" style="3" customWidth="1"/>
    <col min="5" max="5" width="7.75390625" style="3" customWidth="1"/>
    <col min="6" max="6" width="9.75390625" style="3" customWidth="1"/>
    <col min="7" max="7" width="8.00390625" style="3" customWidth="1"/>
    <col min="8" max="16384" width="9.125" style="3" customWidth="1"/>
  </cols>
  <sheetData>
    <row r="1" spans="1:7" ht="15.75">
      <c r="A1" s="75" t="s">
        <v>37</v>
      </c>
      <c r="F1" s="75" t="s">
        <v>76</v>
      </c>
      <c r="G1" s="75"/>
    </row>
    <row r="2" ht="15">
      <c r="F2" s="93"/>
    </row>
    <row r="5" spans="1:7" s="104" customFormat="1" ht="20.25">
      <c r="A5" s="551" t="s">
        <v>260</v>
      </c>
      <c r="B5" s="3"/>
      <c r="C5" s="3"/>
      <c r="D5" s="3"/>
      <c r="E5" s="3"/>
      <c r="F5" s="3"/>
      <c r="G5" s="75"/>
    </row>
    <row r="6" spans="1:7" s="106" customFormat="1" ht="18">
      <c r="A6" s="554" t="s">
        <v>77</v>
      </c>
      <c r="B6" s="554"/>
      <c r="C6" s="554"/>
      <c r="D6" s="554"/>
      <c r="E6" s="554"/>
      <c r="F6" s="554"/>
      <c r="G6" s="554"/>
    </row>
    <row r="7" s="105" customFormat="1" ht="15"/>
    <row r="8" spans="3:5" ht="15.75" thickBot="1">
      <c r="C8" s="107"/>
      <c r="D8" s="107"/>
      <c r="E8" s="107"/>
    </row>
    <row r="9" spans="1:7" ht="15" customHeight="1">
      <c r="A9" s="555"/>
      <c r="B9" s="108"/>
      <c r="C9" s="109"/>
      <c r="D9" s="557" t="s">
        <v>261</v>
      </c>
      <c r="E9" s="110"/>
      <c r="F9" s="559" t="s">
        <v>262</v>
      </c>
      <c r="G9" s="561" t="s">
        <v>186</v>
      </c>
    </row>
    <row r="10" spans="1:7" ht="31.5" customHeight="1">
      <c r="A10" s="556"/>
      <c r="B10" s="111" t="s">
        <v>184</v>
      </c>
      <c r="C10" s="111" t="s">
        <v>185</v>
      </c>
      <c r="D10" s="558"/>
      <c r="E10" s="111" t="s">
        <v>78</v>
      </c>
      <c r="F10" s="560"/>
      <c r="G10" s="562"/>
    </row>
    <row r="11" spans="1:7" ht="19.5" customHeight="1">
      <c r="A11" s="321" t="s">
        <v>79</v>
      </c>
      <c r="B11" s="322"/>
      <c r="C11" s="323"/>
      <c r="D11" s="323"/>
      <c r="E11" s="323"/>
      <c r="F11" s="324"/>
      <c r="G11" s="325"/>
    </row>
    <row r="12" spans="1:7" ht="15">
      <c r="A12" s="326"/>
      <c r="B12" s="112"/>
      <c r="C12" s="112"/>
      <c r="D12" s="112"/>
      <c r="E12" s="112"/>
      <c r="F12" s="112"/>
      <c r="G12" s="113"/>
    </row>
    <row r="13" spans="1:7" ht="15">
      <c r="A13" s="326" t="s">
        <v>80</v>
      </c>
      <c r="B13" s="114">
        <v>4</v>
      </c>
      <c r="C13" s="114">
        <v>4</v>
      </c>
      <c r="D13" s="114">
        <v>3</v>
      </c>
      <c r="E13" s="112">
        <f>SUM(D13/C13)*100</f>
        <v>75</v>
      </c>
      <c r="F13" s="114">
        <v>4</v>
      </c>
      <c r="G13" s="113">
        <f>SUM(D13/F13)*100</f>
        <v>75</v>
      </c>
    </row>
    <row r="14" spans="1:7" ht="15">
      <c r="A14" s="326" t="s">
        <v>81</v>
      </c>
      <c r="B14" s="114">
        <v>1</v>
      </c>
      <c r="C14" s="114">
        <v>1</v>
      </c>
      <c r="D14" s="114">
        <v>1</v>
      </c>
      <c r="E14" s="112">
        <f>SUM(D14/C14)*100</f>
        <v>100</v>
      </c>
      <c r="F14" s="114">
        <v>1</v>
      </c>
      <c r="G14" s="113">
        <f>SUM(D14/F14)*100</f>
        <v>100</v>
      </c>
    </row>
    <row r="15" spans="1:7" ht="15">
      <c r="A15" s="326" t="s">
        <v>82</v>
      </c>
      <c r="B15" s="114">
        <v>87</v>
      </c>
      <c r="C15" s="114">
        <v>88</v>
      </c>
      <c r="D15" s="114">
        <v>88</v>
      </c>
      <c r="E15" s="112">
        <f>SUM(D15/C15)*100</f>
        <v>100</v>
      </c>
      <c r="F15" s="114">
        <v>90</v>
      </c>
      <c r="G15" s="113">
        <f>SUM(D15/F15)*100</f>
        <v>97.77777777777777</v>
      </c>
    </row>
    <row r="16" spans="1:7" ht="15.75" thickBot="1">
      <c r="A16" s="327"/>
      <c r="B16" s="115"/>
      <c r="C16" s="116"/>
      <c r="D16" s="116"/>
      <c r="E16" s="117"/>
      <c r="F16" s="118"/>
      <c r="G16" s="119"/>
    </row>
    <row r="17" spans="1:9" ht="16.5" thickBot="1">
      <c r="A17" s="328" t="s">
        <v>83</v>
      </c>
      <c r="B17" s="120">
        <f>SUM(B12:B15)</f>
        <v>92</v>
      </c>
      <c r="C17" s="120">
        <f>SUM(C12:C15)</f>
        <v>93</v>
      </c>
      <c r="D17" s="120">
        <f>SUM(D12:D15)</f>
        <v>92</v>
      </c>
      <c r="E17" s="121">
        <f>SUM(D17/C17)*100</f>
        <v>98.9247311827957</v>
      </c>
      <c r="F17" s="122">
        <f>SUM(F12:F15)</f>
        <v>95</v>
      </c>
      <c r="G17" s="123">
        <f>SUM(D17/F17)*100</f>
        <v>96.84210526315789</v>
      </c>
      <c r="I17" s="552"/>
    </row>
    <row r="18" spans="1:9" ht="15.75" thickBot="1">
      <c r="A18" s="458" t="s">
        <v>135</v>
      </c>
      <c r="B18" s="459">
        <v>7</v>
      </c>
      <c r="C18" s="460">
        <v>7</v>
      </c>
      <c r="D18" s="460">
        <v>7</v>
      </c>
      <c r="E18" s="461">
        <f>SUM(D18/C18)*100</f>
        <v>100</v>
      </c>
      <c r="F18" s="462">
        <v>7</v>
      </c>
      <c r="G18" s="463">
        <f>SUM(D18/F18)*100</f>
        <v>100</v>
      </c>
      <c r="I18" s="552"/>
    </row>
    <row r="19" spans="1:9" ht="16.5" thickBot="1">
      <c r="A19" s="468" t="s">
        <v>141</v>
      </c>
      <c r="B19" s="469">
        <f>SUM(B17+B18)</f>
        <v>99</v>
      </c>
      <c r="C19" s="469">
        <f>SUM(C17+C18)</f>
        <v>100</v>
      </c>
      <c r="D19" s="469">
        <f>SUM(D17+D18)</f>
        <v>99</v>
      </c>
      <c r="E19" s="122">
        <f>SUM(D19/C19)*100</f>
        <v>99</v>
      </c>
      <c r="F19" s="469">
        <f>SUM(F17+F18)</f>
        <v>102</v>
      </c>
      <c r="G19" s="470">
        <f>SUM(D19/F19)*100</f>
        <v>97.05882352941177</v>
      </c>
      <c r="I19" s="552"/>
    </row>
    <row r="20" spans="1:9" ht="16.5" thickBot="1">
      <c r="A20" s="464"/>
      <c r="B20" s="465"/>
      <c r="C20" s="465"/>
      <c r="D20" s="466"/>
      <c r="E20" s="121"/>
      <c r="F20" s="465"/>
      <c r="G20" s="467"/>
      <c r="I20" s="552"/>
    </row>
    <row r="21" spans="1:9" ht="24.75" customHeight="1">
      <c r="A21" s="330" t="s">
        <v>84</v>
      </c>
      <c r="B21" s="124"/>
      <c r="C21" s="125"/>
      <c r="D21" s="125"/>
      <c r="E21" s="126"/>
      <c r="F21" s="340"/>
      <c r="G21" s="127"/>
      <c r="I21" s="552"/>
    </row>
    <row r="22" spans="1:9" ht="15" customHeight="1">
      <c r="A22" s="330"/>
      <c r="B22" s="124"/>
      <c r="C22" s="125"/>
      <c r="D22" s="125"/>
      <c r="E22" s="126"/>
      <c r="F22" s="340"/>
      <c r="G22" s="127"/>
      <c r="I22" s="552"/>
    </row>
    <row r="23" spans="1:9" ht="15" customHeight="1">
      <c r="A23" s="474" t="s">
        <v>271</v>
      </c>
      <c r="B23" s="471">
        <f>SUM(B24:B26)</f>
        <v>22.099999999999998</v>
      </c>
      <c r="C23" s="471">
        <f>SUM(C24:C26)</f>
        <v>22.099999999999998</v>
      </c>
      <c r="D23" s="471">
        <f>SUM(D24:D26)</f>
        <v>22.099999999999998</v>
      </c>
      <c r="E23" s="472">
        <f aca="true" t="shared" si="0" ref="E23:E28">SUM(D23/C23)*100</f>
        <v>100</v>
      </c>
      <c r="F23" s="471">
        <f>SUM(F24:F26)</f>
        <v>22.099999999999998</v>
      </c>
      <c r="G23" s="473">
        <f aca="true" t="shared" si="1" ref="G23:G28">SUM(D23/F23)*100</f>
        <v>100</v>
      </c>
      <c r="I23" s="552"/>
    </row>
    <row r="24" spans="1:9" ht="15" customHeight="1">
      <c r="A24" s="507" t="s">
        <v>279</v>
      </c>
      <c r="B24" s="502">
        <v>20</v>
      </c>
      <c r="C24" s="503">
        <v>20</v>
      </c>
      <c r="D24" s="503">
        <v>20</v>
      </c>
      <c r="E24" s="479">
        <f t="shared" si="0"/>
        <v>100</v>
      </c>
      <c r="F24" s="504">
        <v>20</v>
      </c>
      <c r="G24" s="480">
        <f t="shared" si="1"/>
        <v>100</v>
      </c>
      <c r="I24" s="552"/>
    </row>
    <row r="25" spans="1:9" ht="15" customHeight="1">
      <c r="A25" s="507" t="s">
        <v>280</v>
      </c>
      <c r="B25" s="502">
        <v>1.4</v>
      </c>
      <c r="C25" s="503">
        <v>1.4</v>
      </c>
      <c r="D25" s="503">
        <v>1.4</v>
      </c>
      <c r="E25" s="479">
        <f t="shared" si="0"/>
        <v>100</v>
      </c>
      <c r="F25" s="505">
        <v>1.4</v>
      </c>
      <c r="G25" s="480">
        <f t="shared" si="1"/>
        <v>100</v>
      </c>
      <c r="I25" s="552"/>
    </row>
    <row r="26" spans="1:9" ht="15" customHeight="1">
      <c r="A26" s="507" t="s">
        <v>281</v>
      </c>
      <c r="B26" s="502">
        <v>0.7</v>
      </c>
      <c r="C26" s="503">
        <v>0.7</v>
      </c>
      <c r="D26" s="503">
        <v>0.7</v>
      </c>
      <c r="E26" s="479">
        <f t="shared" si="0"/>
        <v>100</v>
      </c>
      <c r="F26" s="506">
        <v>0.7</v>
      </c>
      <c r="G26" s="480">
        <f t="shared" si="1"/>
        <v>100</v>
      </c>
      <c r="I26" s="552"/>
    </row>
    <row r="27" spans="1:9" ht="15" customHeight="1" thickBot="1">
      <c r="A27" s="331" t="s">
        <v>272</v>
      </c>
      <c r="B27" s="128">
        <v>5</v>
      </c>
      <c r="C27" s="129">
        <v>5</v>
      </c>
      <c r="D27" s="129">
        <v>5</v>
      </c>
      <c r="E27" s="112">
        <f t="shared" si="0"/>
        <v>100</v>
      </c>
      <c r="F27" s="112">
        <v>5</v>
      </c>
      <c r="G27" s="130">
        <f t="shared" si="1"/>
        <v>100</v>
      </c>
      <c r="I27" s="552"/>
    </row>
    <row r="28" spans="1:7" s="75" customFormat="1" ht="16.5" thickBot="1">
      <c r="A28" s="332" t="s">
        <v>83</v>
      </c>
      <c r="B28" s="131">
        <f>SUM(B23+B27)</f>
        <v>27.099999999999998</v>
      </c>
      <c r="C28" s="131">
        <f>SUM(C23+C27)</f>
        <v>27.099999999999998</v>
      </c>
      <c r="D28" s="131">
        <f>SUM(D23+D27)</f>
        <v>27.099999999999998</v>
      </c>
      <c r="E28" s="132">
        <f t="shared" si="0"/>
        <v>100</v>
      </c>
      <c r="F28" s="131">
        <f>SUM(F23+F27)</f>
        <v>27.099999999999998</v>
      </c>
      <c r="G28" s="133">
        <f t="shared" si="1"/>
        <v>100</v>
      </c>
    </row>
    <row r="29" spans="1:7" s="75" customFormat="1" ht="16.5" thickBot="1">
      <c r="A29" s="333"/>
      <c r="B29" s="334"/>
      <c r="C29" s="334"/>
      <c r="D29" s="334"/>
      <c r="E29" s="334"/>
      <c r="F29" s="334"/>
      <c r="G29" s="329"/>
    </row>
    <row r="30" spans="1:7" s="134" customFormat="1" ht="18.75" thickBot="1">
      <c r="A30" s="335" t="s">
        <v>85</v>
      </c>
      <c r="B30" s="336">
        <f>SUM(B19+B28)</f>
        <v>126.1</v>
      </c>
      <c r="C30" s="336">
        <f>SUM(C19+C28)</f>
        <v>127.1</v>
      </c>
      <c r="D30" s="336">
        <f>SUM(D19+D28)</f>
        <v>126.1</v>
      </c>
      <c r="E30" s="337">
        <f>SUM(D30/C30)*100</f>
        <v>99.213217938631</v>
      </c>
      <c r="F30" s="336">
        <f>SUM(F19+F28)</f>
        <v>129.1</v>
      </c>
      <c r="G30" s="338">
        <f>SUM(D30/F30)*100</f>
        <v>97.67621998450812</v>
      </c>
    </row>
    <row r="32" ht="15">
      <c r="A32" s="93" t="s">
        <v>136</v>
      </c>
    </row>
    <row r="33" ht="15">
      <c r="A33" s="191" t="s">
        <v>134</v>
      </c>
    </row>
    <row r="38" spans="3:7" ht="15">
      <c r="C38" s="135"/>
      <c r="D38" s="135"/>
      <c r="E38" s="135"/>
      <c r="F38" s="553"/>
      <c r="G38" s="553"/>
    </row>
  </sheetData>
  <sheetProtection/>
  <mergeCells count="7">
    <mergeCell ref="I17:I27"/>
    <mergeCell ref="F38:G38"/>
    <mergeCell ref="A6:G6"/>
    <mergeCell ref="A9:A10"/>
    <mergeCell ref="D9:D10"/>
    <mergeCell ref="F9:F10"/>
    <mergeCell ref="G9:G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20.75390625" style="0" customWidth="1"/>
    <col min="2" max="4" width="9.75390625" style="0" customWidth="1"/>
    <col min="5" max="5" width="8.75390625" style="0" customWidth="1"/>
    <col min="6" max="6" width="9.75390625" style="0" customWidth="1"/>
    <col min="7" max="7" width="7.75390625" style="0" customWidth="1"/>
    <col min="8" max="10" width="9.75390625" style="0" customWidth="1"/>
    <col min="11" max="11" width="8.75390625" style="0" customWidth="1"/>
    <col min="12" max="12" width="9.75390625" style="0" customWidth="1"/>
    <col min="13" max="13" width="7.75390625" style="0" customWidth="1"/>
  </cols>
  <sheetData>
    <row r="1" spans="1:13" ht="15.75">
      <c r="A1" s="75" t="s">
        <v>37</v>
      </c>
      <c r="I1" s="75"/>
      <c r="J1" s="75"/>
      <c r="K1" s="75" t="s">
        <v>165</v>
      </c>
      <c r="L1" s="75"/>
      <c r="M1" s="75"/>
    </row>
    <row r="2" spans="1:13" ht="20.25">
      <c r="A2" s="563" t="s">
        <v>273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</row>
    <row r="3" spans="8:13" ht="13.5" thickBot="1">
      <c r="H3" s="137"/>
      <c r="I3" s="137"/>
      <c r="J3" s="137"/>
      <c r="K3" s="137"/>
      <c r="L3" s="137"/>
      <c r="M3" s="137"/>
    </row>
    <row r="4" spans="1:13" s="138" customFormat="1" ht="16.5" thickBot="1">
      <c r="A4" s="565"/>
      <c r="B4" s="568" t="s">
        <v>86</v>
      </c>
      <c r="C4" s="568"/>
      <c r="D4" s="568"/>
      <c r="E4" s="568"/>
      <c r="F4" s="568"/>
      <c r="G4" s="569"/>
      <c r="H4" s="570" t="s">
        <v>150</v>
      </c>
      <c r="I4" s="571"/>
      <c r="J4" s="571"/>
      <c r="K4" s="571"/>
      <c r="L4" s="571"/>
      <c r="M4" s="572"/>
    </row>
    <row r="5" spans="1:13" s="138" customFormat="1" ht="15.75" customHeight="1">
      <c r="A5" s="566"/>
      <c r="B5" s="139"/>
      <c r="C5" s="140"/>
      <c r="D5" s="140"/>
      <c r="E5" s="140"/>
      <c r="F5" s="140"/>
      <c r="G5" s="275" t="s">
        <v>87</v>
      </c>
      <c r="H5" s="573" t="s">
        <v>184</v>
      </c>
      <c r="I5" s="141"/>
      <c r="J5" s="141"/>
      <c r="K5" s="141"/>
      <c r="L5" s="141"/>
      <c r="M5" s="275" t="s">
        <v>87</v>
      </c>
    </row>
    <row r="6" spans="1:13" s="138" customFormat="1" ht="33" customHeight="1" thickBot="1">
      <c r="A6" s="567"/>
      <c r="B6" s="271" t="s">
        <v>184</v>
      </c>
      <c r="C6" s="272" t="s">
        <v>185</v>
      </c>
      <c r="D6" s="272" t="s">
        <v>261</v>
      </c>
      <c r="E6" s="272" t="s">
        <v>78</v>
      </c>
      <c r="F6" s="272" t="s">
        <v>274</v>
      </c>
      <c r="G6" s="273" t="s">
        <v>187</v>
      </c>
      <c r="H6" s="574"/>
      <c r="I6" s="274" t="s">
        <v>185</v>
      </c>
      <c r="J6" s="274" t="s">
        <v>261</v>
      </c>
      <c r="K6" s="274" t="s">
        <v>78</v>
      </c>
      <c r="L6" s="274" t="s">
        <v>274</v>
      </c>
      <c r="M6" s="273" t="s">
        <v>187</v>
      </c>
    </row>
    <row r="7" spans="1:13" s="3" customFormat="1" ht="15">
      <c r="A7" s="277" t="s">
        <v>79</v>
      </c>
      <c r="B7" s="142"/>
      <c r="C7" s="143"/>
      <c r="D7" s="143"/>
      <c r="E7" s="143"/>
      <c r="F7" s="143"/>
      <c r="G7" s="144"/>
      <c r="H7" s="145"/>
      <c r="I7" s="143"/>
      <c r="J7" s="143"/>
      <c r="K7" s="143"/>
      <c r="L7" s="143"/>
      <c r="M7" s="146"/>
    </row>
    <row r="8" spans="1:13" s="3" customFormat="1" ht="15">
      <c r="A8" s="278" t="s">
        <v>80</v>
      </c>
      <c r="B8" s="147">
        <v>1260</v>
      </c>
      <c r="C8" s="148">
        <v>1260</v>
      </c>
      <c r="D8" s="148">
        <v>994</v>
      </c>
      <c r="E8" s="149">
        <f aca="true" t="shared" si="0" ref="E8:E13">+D8/C8*100</f>
        <v>78.88888888888889</v>
      </c>
      <c r="F8" s="148">
        <v>1057</v>
      </c>
      <c r="G8" s="152">
        <f aca="true" t="shared" si="1" ref="G8:G13">+D8/F8*100</f>
        <v>94.03973509933775</v>
      </c>
      <c r="H8" s="150">
        <v>5</v>
      </c>
      <c r="I8" s="151">
        <v>5</v>
      </c>
      <c r="J8" s="151">
        <v>0</v>
      </c>
      <c r="K8" s="149">
        <f>+J8/I8*100</f>
        <v>0</v>
      </c>
      <c r="L8" s="151">
        <v>59</v>
      </c>
      <c r="M8" s="152"/>
    </row>
    <row r="9" spans="1:13" s="3" customFormat="1" ht="15" customHeight="1">
      <c r="A9" s="278" t="s">
        <v>81</v>
      </c>
      <c r="B9" s="147">
        <v>330</v>
      </c>
      <c r="C9" s="148">
        <v>330</v>
      </c>
      <c r="D9" s="148">
        <v>330</v>
      </c>
      <c r="E9" s="149">
        <f t="shared" si="0"/>
        <v>100</v>
      </c>
      <c r="F9" s="148">
        <v>320</v>
      </c>
      <c r="G9" s="152">
        <f t="shared" si="1"/>
        <v>103.125</v>
      </c>
      <c r="H9" s="150"/>
      <c r="I9" s="151"/>
      <c r="J9" s="151"/>
      <c r="K9" s="149"/>
      <c r="L9" s="151"/>
      <c r="M9" s="152"/>
    </row>
    <row r="10" spans="1:13" s="3" customFormat="1" ht="15">
      <c r="A10" s="278" t="s">
        <v>88</v>
      </c>
      <c r="B10" s="147"/>
      <c r="C10" s="148"/>
      <c r="D10" s="148"/>
      <c r="E10" s="149"/>
      <c r="F10" s="148"/>
      <c r="G10" s="152"/>
      <c r="H10" s="150">
        <v>111</v>
      </c>
      <c r="I10" s="151">
        <v>111</v>
      </c>
      <c r="J10" s="151">
        <v>110</v>
      </c>
      <c r="K10" s="149">
        <f>+J10/I10*100</f>
        <v>99.09909909909909</v>
      </c>
      <c r="L10" s="151">
        <v>110</v>
      </c>
      <c r="M10" s="152">
        <f>+J10/L10*100</f>
        <v>100</v>
      </c>
    </row>
    <row r="11" spans="1:13" s="3" customFormat="1" ht="15">
      <c r="A11" s="278" t="s">
        <v>223</v>
      </c>
      <c r="B11" s="147">
        <v>29500</v>
      </c>
      <c r="C11" s="148">
        <v>30468</v>
      </c>
      <c r="D11" s="148">
        <v>30269</v>
      </c>
      <c r="E11" s="149">
        <f t="shared" si="0"/>
        <v>99.34685571747407</v>
      </c>
      <c r="F11" s="148">
        <v>30451</v>
      </c>
      <c r="G11" s="152">
        <f t="shared" si="1"/>
        <v>99.40231847886768</v>
      </c>
      <c r="H11" s="153">
        <v>3566</v>
      </c>
      <c r="I11" s="154">
        <v>3566</v>
      </c>
      <c r="J11" s="154">
        <v>3447</v>
      </c>
      <c r="K11" s="149">
        <f>+J11/I11*100</f>
        <v>96.66292765002804</v>
      </c>
      <c r="L11" s="154">
        <v>3667</v>
      </c>
      <c r="M11" s="152">
        <f>+J11/L11*100</f>
        <v>94.00054540496319</v>
      </c>
    </row>
    <row r="12" spans="1:13" s="3" customFormat="1" ht="15.75" thickBot="1">
      <c r="A12" s="155"/>
      <c r="B12" s="156"/>
      <c r="C12" s="157"/>
      <c r="D12" s="157"/>
      <c r="E12" s="157"/>
      <c r="F12" s="157"/>
      <c r="G12" s="158"/>
      <c r="H12" s="159"/>
      <c r="I12" s="157"/>
      <c r="J12" s="157"/>
      <c r="K12" s="157"/>
      <c r="L12" s="157"/>
      <c r="M12" s="158"/>
    </row>
    <row r="13" spans="1:13" s="75" customFormat="1" ht="16.5" thickBot="1">
      <c r="A13" s="160" t="s">
        <v>89</v>
      </c>
      <c r="B13" s="161">
        <f>SUM(B8:B11)</f>
        <v>31090</v>
      </c>
      <c r="C13" s="162">
        <f>SUM(C8:C11)</f>
        <v>32058</v>
      </c>
      <c r="D13" s="162">
        <f>SUM(D8:D11)</f>
        <v>31593</v>
      </c>
      <c r="E13" s="163">
        <f t="shared" si="0"/>
        <v>98.54950402395659</v>
      </c>
      <c r="F13" s="162">
        <f>SUM(F8:F11)</f>
        <v>31828</v>
      </c>
      <c r="G13" s="164">
        <f t="shared" si="1"/>
        <v>99.26165640316702</v>
      </c>
      <c r="H13" s="165">
        <f>SUM(H8:H11)</f>
        <v>3682</v>
      </c>
      <c r="I13" s="162">
        <f>SUM(I8:I11)</f>
        <v>3682</v>
      </c>
      <c r="J13" s="162">
        <f>SUM(J8:J11)</f>
        <v>3557</v>
      </c>
      <c r="K13" s="163">
        <f>+J13/I13*100</f>
        <v>96.60510592069528</v>
      </c>
      <c r="L13" s="162">
        <f>SUM(L8:L11)</f>
        <v>3836</v>
      </c>
      <c r="M13" s="166">
        <f>+J13/L13*100</f>
        <v>92.72679874869655</v>
      </c>
    </row>
    <row r="14" spans="1:13" s="3" customFormat="1" ht="15">
      <c r="A14" s="167"/>
      <c r="B14" s="168"/>
      <c r="C14" s="169"/>
      <c r="D14" s="169"/>
      <c r="E14" s="169"/>
      <c r="F14" s="169"/>
      <c r="G14" s="170"/>
      <c r="H14" s="169"/>
      <c r="I14" s="169"/>
      <c r="J14" s="169"/>
      <c r="K14" s="169"/>
      <c r="L14" s="169"/>
      <c r="M14" s="170"/>
    </row>
    <row r="15" spans="1:13" s="3" customFormat="1" ht="15.75" thickBot="1">
      <c r="A15" s="276" t="s">
        <v>130</v>
      </c>
      <c r="B15" s="171"/>
      <c r="C15" s="172"/>
      <c r="D15" s="172"/>
      <c r="E15" s="172"/>
      <c r="F15" s="172"/>
      <c r="G15" s="173"/>
      <c r="H15" s="172"/>
      <c r="I15" s="172"/>
      <c r="J15" s="172"/>
      <c r="K15" s="172"/>
      <c r="L15" s="172"/>
      <c r="M15" s="173"/>
    </row>
    <row r="16" spans="1:13" s="3" customFormat="1" ht="15">
      <c r="A16" s="476" t="s">
        <v>167</v>
      </c>
      <c r="B16" s="475">
        <f>SUM(B17:B19)</f>
        <v>3385</v>
      </c>
      <c r="C16" s="475">
        <f>SUM(C17:C19)</f>
        <v>3833</v>
      </c>
      <c r="D16" s="475">
        <f>SUM(D17:D19)</f>
        <v>3833</v>
      </c>
      <c r="E16" s="149">
        <f>+D16/C16*100</f>
        <v>100</v>
      </c>
      <c r="F16" s="475">
        <f>SUM(F17:F19)</f>
        <v>3345</v>
      </c>
      <c r="G16" s="152">
        <f>+D16/F16*100</f>
        <v>114.58893871449925</v>
      </c>
      <c r="H16" s="475">
        <f>SUM(H17:H19)</f>
        <v>1973</v>
      </c>
      <c r="I16" s="475">
        <f>SUM(I17:I19)</f>
        <v>1525</v>
      </c>
      <c r="J16" s="475">
        <f>SUM(J17:J19)</f>
        <v>1525</v>
      </c>
      <c r="K16" s="149">
        <f>+J16/I16*100</f>
        <v>100</v>
      </c>
      <c r="L16" s="475">
        <f>SUM(L17:L19)</f>
        <v>1755</v>
      </c>
      <c r="M16" s="152">
        <f>+J16/L16*100</f>
        <v>86.8945868945869</v>
      </c>
    </row>
    <row r="17" spans="1:13" s="3" customFormat="1" ht="15">
      <c r="A17" s="508" t="s">
        <v>276</v>
      </c>
      <c r="B17" s="498">
        <v>2650</v>
      </c>
      <c r="C17" s="499">
        <v>3138</v>
      </c>
      <c r="D17" s="499">
        <v>3138</v>
      </c>
      <c r="E17" s="477">
        <f>+D17/C17*100</f>
        <v>100</v>
      </c>
      <c r="F17" s="499">
        <v>2610</v>
      </c>
      <c r="G17" s="478">
        <f>+D17/F17*100</f>
        <v>120.22988505747128</v>
      </c>
      <c r="H17" s="500">
        <v>1500</v>
      </c>
      <c r="I17" s="501">
        <v>1012</v>
      </c>
      <c r="J17" s="501">
        <v>1012</v>
      </c>
      <c r="K17" s="477">
        <f>+J17/I17*100</f>
        <v>100</v>
      </c>
      <c r="L17" s="501">
        <v>1240</v>
      </c>
      <c r="M17" s="478">
        <f>+J17/L17*100</f>
        <v>81.61290322580645</v>
      </c>
    </row>
    <row r="18" spans="1:13" s="3" customFormat="1" ht="15">
      <c r="A18" s="508" t="s">
        <v>277</v>
      </c>
      <c r="B18" s="498">
        <v>455</v>
      </c>
      <c r="C18" s="499">
        <v>479</v>
      </c>
      <c r="D18" s="499">
        <v>479</v>
      </c>
      <c r="E18" s="477">
        <f>+D18/C18*100</f>
        <v>100</v>
      </c>
      <c r="F18" s="499">
        <v>426</v>
      </c>
      <c r="G18" s="478"/>
      <c r="H18" s="500">
        <v>280</v>
      </c>
      <c r="I18" s="501">
        <v>256</v>
      </c>
      <c r="J18" s="501">
        <v>256</v>
      </c>
      <c r="K18" s="477">
        <f>+J18/I18*100</f>
        <v>100</v>
      </c>
      <c r="L18" s="501">
        <v>274</v>
      </c>
      <c r="M18" s="478">
        <f>+J18/L18*100</f>
        <v>93.43065693430657</v>
      </c>
    </row>
    <row r="19" spans="1:13" s="3" customFormat="1" ht="15">
      <c r="A19" s="508" t="s">
        <v>278</v>
      </c>
      <c r="B19" s="498">
        <v>280</v>
      </c>
      <c r="C19" s="499">
        <v>216</v>
      </c>
      <c r="D19" s="499">
        <v>216</v>
      </c>
      <c r="E19" s="477">
        <f>+D19/C19*100</f>
        <v>100</v>
      </c>
      <c r="F19" s="499">
        <v>309</v>
      </c>
      <c r="G19" s="478">
        <f>+D19/F19*100</f>
        <v>69.90291262135922</v>
      </c>
      <c r="H19" s="500">
        <v>193</v>
      </c>
      <c r="I19" s="501">
        <v>257</v>
      </c>
      <c r="J19" s="501">
        <v>257</v>
      </c>
      <c r="K19" s="477">
        <f>+J19/I19*100</f>
        <v>100</v>
      </c>
      <c r="L19" s="501">
        <v>241</v>
      </c>
      <c r="M19" s="478">
        <f>+J19/L19*100</f>
        <v>106.6390041493776</v>
      </c>
    </row>
    <row r="20" spans="1:13" s="3" customFormat="1" ht="15.75" thickBot="1">
      <c r="A20" s="279" t="s">
        <v>272</v>
      </c>
      <c r="B20" s="174">
        <v>1564</v>
      </c>
      <c r="C20" s="175">
        <v>1659</v>
      </c>
      <c r="D20" s="175">
        <v>1659</v>
      </c>
      <c r="E20" s="149">
        <f>+D20/C20*100</f>
        <v>100</v>
      </c>
      <c r="F20" s="175">
        <v>1505</v>
      </c>
      <c r="G20" s="152">
        <f>+D20/F20*100</f>
        <v>110.23255813953487</v>
      </c>
      <c r="H20" s="496">
        <v>1080</v>
      </c>
      <c r="I20" s="497">
        <v>1126</v>
      </c>
      <c r="J20" s="497">
        <v>1126</v>
      </c>
      <c r="K20" s="149">
        <f>+J20/I20*100</f>
        <v>100</v>
      </c>
      <c r="L20" s="497">
        <v>1103</v>
      </c>
      <c r="M20" s="152">
        <f>+J20/L20*100</f>
        <v>102.08522212148685</v>
      </c>
    </row>
    <row r="21" spans="1:13" s="3" customFormat="1" ht="15.75" thickBot="1">
      <c r="A21" s="176"/>
      <c r="B21" s="177"/>
      <c r="C21" s="178"/>
      <c r="D21" s="178"/>
      <c r="E21" s="178"/>
      <c r="F21" s="178"/>
      <c r="G21" s="179"/>
      <c r="H21" s="180"/>
      <c r="I21" s="180"/>
      <c r="J21" s="180"/>
      <c r="K21" s="180"/>
      <c r="L21" s="180"/>
      <c r="M21" s="181"/>
    </row>
    <row r="22" spans="1:13" s="3" customFormat="1" ht="16.5" thickBot="1">
      <c r="A22" s="339" t="s">
        <v>90</v>
      </c>
      <c r="B22" s="161">
        <f>SUM(B16+B20)</f>
        <v>4949</v>
      </c>
      <c r="C22" s="162">
        <f>SUM(C16+C20)</f>
        <v>5492</v>
      </c>
      <c r="D22" s="183">
        <f>SUM(D16+D20)</f>
        <v>5492</v>
      </c>
      <c r="E22" s="163">
        <f>+D22/C22*100</f>
        <v>100</v>
      </c>
      <c r="F22" s="183">
        <f>SUM(F16+F20)</f>
        <v>4850</v>
      </c>
      <c r="G22" s="182">
        <f>+D22/F22*100</f>
        <v>113.23711340206187</v>
      </c>
      <c r="H22" s="161">
        <f>SUM(H16+H20)</f>
        <v>3053</v>
      </c>
      <c r="I22" s="162">
        <f>SUM(I16+I20)</f>
        <v>2651</v>
      </c>
      <c r="J22" s="183">
        <f>SUM(J16+J20)</f>
        <v>2651</v>
      </c>
      <c r="K22" s="163">
        <f>+J22/I22*100</f>
        <v>100</v>
      </c>
      <c r="L22" s="183">
        <f>SUM(L16+L20)</f>
        <v>2858</v>
      </c>
      <c r="M22" s="184">
        <f>+J22/L22*100</f>
        <v>92.75717284814556</v>
      </c>
    </row>
    <row r="23" spans="1:13" s="3" customFormat="1" ht="15.75" thickBot="1">
      <c r="A23" s="280"/>
      <c r="B23" s="185"/>
      <c r="C23" s="180"/>
      <c r="D23" s="180"/>
      <c r="E23" s="180"/>
      <c r="F23" s="180"/>
      <c r="G23" s="181"/>
      <c r="H23" s="180"/>
      <c r="I23" s="180"/>
      <c r="J23" s="180"/>
      <c r="K23" s="180"/>
      <c r="L23" s="180"/>
      <c r="M23" s="181"/>
    </row>
    <row r="24" spans="1:13" s="134" customFormat="1" ht="18.75" thickBot="1">
      <c r="A24" s="281" t="s">
        <v>85</v>
      </c>
      <c r="B24" s="186">
        <f>+B13+B22</f>
        <v>36039</v>
      </c>
      <c r="C24" s="187">
        <f>+C13+C22</f>
        <v>37550</v>
      </c>
      <c r="D24" s="187">
        <f>+D13+D22</f>
        <v>37085</v>
      </c>
      <c r="E24" s="188">
        <f>+D24/C24*100</f>
        <v>98.76165113182424</v>
      </c>
      <c r="F24" s="187">
        <f>+F13+F22</f>
        <v>36678</v>
      </c>
      <c r="G24" s="189">
        <f>+D24/F24*100</f>
        <v>101.10965701510442</v>
      </c>
      <c r="H24" s="190">
        <f>+H13+H22</f>
        <v>6735</v>
      </c>
      <c r="I24" s="187">
        <f>+I13+I22</f>
        <v>6333</v>
      </c>
      <c r="J24" s="187">
        <f>+J13+J22</f>
        <v>6208</v>
      </c>
      <c r="K24" s="188">
        <f>+J24/I24*100</f>
        <v>98.02621190588978</v>
      </c>
      <c r="L24" s="187">
        <f>+L13+L22</f>
        <v>6694</v>
      </c>
      <c r="M24" s="189">
        <f>+J24/L24*100</f>
        <v>92.73976695548252</v>
      </c>
    </row>
    <row r="25" s="3" customFormat="1" ht="15">
      <c r="A25" s="93"/>
    </row>
    <row r="26" s="3" customFormat="1" ht="15">
      <c r="A26" s="191" t="s">
        <v>275</v>
      </c>
    </row>
    <row r="27" s="3" customFormat="1" ht="15">
      <c r="A27" s="191" t="s">
        <v>224</v>
      </c>
    </row>
    <row r="28" s="3" customFormat="1" ht="15">
      <c r="A28" s="379"/>
    </row>
    <row r="29" s="3" customFormat="1" ht="15">
      <c r="A29" s="379"/>
    </row>
    <row r="30" s="3" customFormat="1" ht="15">
      <c r="A30" s="191"/>
    </row>
    <row r="31" spans="2:13" s="3" customFormat="1" ht="15">
      <c r="B31" s="553"/>
      <c r="C31" s="553"/>
      <c r="D31" s="553"/>
      <c r="E31" s="553"/>
      <c r="F31" s="553"/>
      <c r="G31" s="553"/>
      <c r="H31" s="136"/>
      <c r="I31" s="136"/>
      <c r="J31" s="136"/>
      <c r="K31" s="136"/>
      <c r="L31" s="136"/>
      <c r="M31" s="136"/>
    </row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</sheetData>
  <sheetProtection/>
  <mergeCells count="6">
    <mergeCell ref="B31:G31"/>
    <mergeCell ref="A2:M2"/>
    <mergeCell ref="A4:A6"/>
    <mergeCell ref="B4:G4"/>
    <mergeCell ref="H4:M4"/>
    <mergeCell ref="H5:H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34">
      <selection activeCell="C37" sqref="C37"/>
    </sheetView>
  </sheetViews>
  <sheetFormatPr defaultColWidth="9.00390625" defaultRowHeight="12.75"/>
  <cols>
    <col min="1" max="1" width="45.75390625" style="3" customWidth="1"/>
    <col min="2" max="3" width="9.75390625" style="192" customWidth="1"/>
    <col min="4" max="4" width="5.75390625" style="192" customWidth="1"/>
    <col min="5" max="5" width="9.75390625" style="0" customWidth="1"/>
    <col min="6" max="6" width="5.75390625" style="0" customWidth="1"/>
  </cols>
  <sheetData>
    <row r="1" spans="1:5" ht="18.75" thickBot="1">
      <c r="A1" s="134" t="s">
        <v>282</v>
      </c>
      <c r="E1" s="75" t="s">
        <v>140</v>
      </c>
    </row>
    <row r="2" spans="1:6" s="193" customFormat="1" ht="36" customHeight="1" thickBot="1">
      <c r="A2" s="509"/>
      <c r="B2" s="510" t="s">
        <v>233</v>
      </c>
      <c r="C2" s="510" t="s">
        <v>283</v>
      </c>
      <c r="D2" s="510" t="s">
        <v>78</v>
      </c>
      <c r="E2" s="510" t="s">
        <v>284</v>
      </c>
      <c r="F2" s="511" t="s">
        <v>175</v>
      </c>
    </row>
    <row r="3" spans="1:6" ht="13.5" thickBot="1">
      <c r="A3" s="345" t="s">
        <v>91</v>
      </c>
      <c r="B3" s="282">
        <f>SUM(B5:B19)</f>
        <v>292418</v>
      </c>
      <c r="C3" s="282">
        <f>SUM(C5:C19)</f>
        <v>826164</v>
      </c>
      <c r="D3" s="283">
        <f>C3/B3*100</f>
        <v>282.528435322039</v>
      </c>
      <c r="E3" s="282">
        <f>SUM(E5:E19)</f>
        <v>110154</v>
      </c>
      <c r="F3" s="283">
        <f>C3/E3*100</f>
        <v>750.0081703796503</v>
      </c>
    </row>
    <row r="4" spans="1:6" ht="15">
      <c r="A4" s="346" t="s">
        <v>92</v>
      </c>
      <c r="B4" s="194"/>
      <c r="C4" s="195"/>
      <c r="D4" s="196"/>
      <c r="E4" s="195"/>
      <c r="F4" s="197"/>
    </row>
    <row r="5" spans="1:6" ht="12.75">
      <c r="A5" s="342" t="s">
        <v>93</v>
      </c>
      <c r="B5" s="296">
        <v>56900</v>
      </c>
      <c r="C5" s="297">
        <v>49698</v>
      </c>
      <c r="D5" s="298">
        <f aca="true" t="shared" si="0" ref="D5:D45">+C5/B5*100</f>
        <v>87.3427065026362</v>
      </c>
      <c r="E5" s="297">
        <v>66550</v>
      </c>
      <c r="F5" s="299">
        <f aca="true" t="shared" si="1" ref="F5:F47">C5/E5*100</f>
        <v>74.67768595041322</v>
      </c>
    </row>
    <row r="6" spans="1:6" ht="12.75">
      <c r="A6" s="342" t="s">
        <v>142</v>
      </c>
      <c r="B6" s="296">
        <v>15409</v>
      </c>
      <c r="C6" s="297">
        <v>14579</v>
      </c>
      <c r="D6" s="298">
        <f t="shared" si="0"/>
        <v>94.61353754299435</v>
      </c>
      <c r="E6" s="297">
        <v>13712</v>
      </c>
      <c r="F6" s="299">
        <f t="shared" si="1"/>
        <v>106.32292882147026</v>
      </c>
    </row>
    <row r="7" spans="1:6" ht="12.75">
      <c r="A7" s="342" t="s">
        <v>226</v>
      </c>
      <c r="B7" s="296">
        <v>216055</v>
      </c>
      <c r="C7" s="297">
        <v>241255</v>
      </c>
      <c r="D7" s="298">
        <f t="shared" si="0"/>
        <v>111.66369674388466</v>
      </c>
      <c r="E7" s="297">
        <v>37728</v>
      </c>
      <c r="F7" s="299">
        <f t="shared" si="1"/>
        <v>639.4587574215436</v>
      </c>
    </row>
    <row r="8" spans="1:6" ht="12.75">
      <c r="A8" s="342" t="s">
        <v>94</v>
      </c>
      <c r="B8" s="296">
        <v>1374</v>
      </c>
      <c r="C8" s="297">
        <v>1245</v>
      </c>
      <c r="D8" s="298">
        <f t="shared" si="0"/>
        <v>90.61135371179039</v>
      </c>
      <c r="E8" s="297">
        <v>1292</v>
      </c>
      <c r="F8" s="299">
        <f t="shared" si="1"/>
        <v>96.36222910216719</v>
      </c>
    </row>
    <row r="9" spans="1:6" ht="12.75">
      <c r="A9" s="342" t="s">
        <v>285</v>
      </c>
      <c r="B9" s="296"/>
      <c r="C9" s="297">
        <v>-1591</v>
      </c>
      <c r="D9" s="298"/>
      <c r="E9" s="297">
        <v>1097</v>
      </c>
      <c r="F9" s="299"/>
    </row>
    <row r="10" spans="1:6" ht="12.75">
      <c r="A10" s="342" t="s">
        <v>95</v>
      </c>
      <c r="B10" s="296">
        <v>2000</v>
      </c>
      <c r="C10" s="297">
        <v>1396</v>
      </c>
      <c r="D10" s="298">
        <f t="shared" si="0"/>
        <v>69.8</v>
      </c>
      <c r="E10" s="297">
        <v>1500</v>
      </c>
      <c r="F10" s="299">
        <f t="shared" si="1"/>
        <v>93.06666666666666</v>
      </c>
    </row>
    <row r="11" spans="1:6" ht="12.75">
      <c r="A11" s="342" t="s">
        <v>227</v>
      </c>
      <c r="B11" s="296">
        <v>0</v>
      </c>
      <c r="C11" s="297">
        <v>27</v>
      </c>
      <c r="D11" s="298"/>
      <c r="E11" s="297">
        <v>88</v>
      </c>
      <c r="F11" s="299">
        <f t="shared" si="1"/>
        <v>30.681818181818183</v>
      </c>
    </row>
    <row r="12" spans="1:6" ht="12.75">
      <c r="A12" s="342" t="s">
        <v>157</v>
      </c>
      <c r="B12" s="296">
        <v>0</v>
      </c>
      <c r="C12" s="297">
        <v>87</v>
      </c>
      <c r="D12" s="298"/>
      <c r="E12" s="297">
        <v>520</v>
      </c>
      <c r="F12" s="299">
        <f t="shared" si="1"/>
        <v>16.73076923076923</v>
      </c>
    </row>
    <row r="13" spans="1:6" ht="12.75">
      <c r="A13" s="342" t="s">
        <v>155</v>
      </c>
      <c r="B13" s="296">
        <v>40</v>
      </c>
      <c r="C13" s="297">
        <v>11</v>
      </c>
      <c r="D13" s="298">
        <f>+C13/B13*100</f>
        <v>27.500000000000004</v>
      </c>
      <c r="E13" s="297">
        <v>31</v>
      </c>
      <c r="F13" s="299">
        <f t="shared" si="1"/>
        <v>35.483870967741936</v>
      </c>
    </row>
    <row r="14" spans="1:6" ht="12.75">
      <c r="A14" s="342" t="s">
        <v>228</v>
      </c>
      <c r="B14" s="296">
        <v>600</v>
      </c>
      <c r="C14" s="297">
        <v>810</v>
      </c>
      <c r="D14" s="298">
        <f t="shared" si="0"/>
        <v>135</v>
      </c>
      <c r="E14" s="297">
        <v>709</v>
      </c>
      <c r="F14" s="299">
        <f t="shared" si="1"/>
        <v>114.24541607898449</v>
      </c>
    </row>
    <row r="15" spans="1:6" ht="12.75">
      <c r="A15" s="342" t="s">
        <v>96</v>
      </c>
      <c r="B15" s="300">
        <v>40</v>
      </c>
      <c r="C15" s="301">
        <v>139</v>
      </c>
      <c r="D15" s="298">
        <f t="shared" si="0"/>
        <v>347.5</v>
      </c>
      <c r="E15" s="301">
        <v>113</v>
      </c>
      <c r="F15" s="299">
        <f t="shared" si="1"/>
        <v>123.00884955752211</v>
      </c>
    </row>
    <row r="16" spans="1:6" ht="12.75">
      <c r="A16" s="342" t="s">
        <v>232</v>
      </c>
      <c r="B16" s="302">
        <v>0</v>
      </c>
      <c r="C16" s="296">
        <v>746</v>
      </c>
      <c r="D16" s="303"/>
      <c r="E16" s="296">
        <v>837</v>
      </c>
      <c r="F16" s="299">
        <f>C16/E16*100</f>
        <v>89.1278375149343</v>
      </c>
    </row>
    <row r="17" spans="1:6" ht="12.75">
      <c r="A17" s="342" t="s">
        <v>250</v>
      </c>
      <c r="B17" s="302"/>
      <c r="C17" s="296">
        <v>925</v>
      </c>
      <c r="D17" s="303"/>
      <c r="E17" s="296">
        <v>0</v>
      </c>
      <c r="F17" s="299"/>
    </row>
    <row r="18" spans="1:6" ht="12.75">
      <c r="A18" s="342" t="s">
        <v>362</v>
      </c>
      <c r="B18" s="302"/>
      <c r="C18" s="296">
        <v>560700</v>
      </c>
      <c r="D18" s="303"/>
      <c r="E18" s="296">
        <v>0</v>
      </c>
      <c r="F18" s="299"/>
    </row>
    <row r="19" spans="1:6" ht="13.5" thickBot="1">
      <c r="A19" s="342" t="s">
        <v>286</v>
      </c>
      <c r="B19" s="302"/>
      <c r="C19" s="296">
        <v>-43863</v>
      </c>
      <c r="D19" s="303"/>
      <c r="E19" s="296">
        <v>-14023</v>
      </c>
      <c r="F19" s="299">
        <f>C19/E19*100</f>
        <v>312.7932682022392</v>
      </c>
    </row>
    <row r="20" spans="1:6" ht="13.5" thickBot="1">
      <c r="A20" s="345" t="s">
        <v>97</v>
      </c>
      <c r="B20" s="282">
        <f>SUM(B23:B44)</f>
        <v>108752</v>
      </c>
      <c r="C20" s="284">
        <f>SUM(C23:C44)</f>
        <v>840852</v>
      </c>
      <c r="D20" s="283">
        <f t="shared" si="0"/>
        <v>773.183021921436</v>
      </c>
      <c r="E20" s="284">
        <f>SUM(E23:E44)</f>
        <v>45981</v>
      </c>
      <c r="F20" s="283">
        <f t="shared" si="1"/>
        <v>1828.6944607555295</v>
      </c>
    </row>
    <row r="21" spans="1:6" ht="13.5" customHeight="1" thickBot="1">
      <c r="A21" s="482" t="s">
        <v>191</v>
      </c>
      <c r="B21" s="282">
        <f>SUM(B23:B44)-B36-B37</f>
        <v>39621</v>
      </c>
      <c r="C21" s="282">
        <f>SUM(C23:C44)-C36-C37</f>
        <v>37370</v>
      </c>
      <c r="D21" s="283">
        <f t="shared" si="0"/>
        <v>94.31866939249389</v>
      </c>
      <c r="E21" s="282">
        <f>SUM(E23:E44)-E36-E37</f>
        <v>34783</v>
      </c>
      <c r="F21" s="283">
        <f t="shared" si="1"/>
        <v>107.43754132766006</v>
      </c>
    </row>
    <row r="22" spans="1:6" ht="15">
      <c r="A22" s="346" t="s">
        <v>98</v>
      </c>
      <c r="B22" s="194"/>
      <c r="C22" s="195"/>
      <c r="D22" s="198"/>
      <c r="E22" s="195"/>
      <c r="F22" s="199"/>
    </row>
    <row r="23" spans="1:6" ht="35.25">
      <c r="A23" s="342" t="s">
        <v>229</v>
      </c>
      <c r="B23" s="296">
        <v>7861</v>
      </c>
      <c r="C23" s="297">
        <v>2885</v>
      </c>
      <c r="D23" s="298">
        <f t="shared" si="0"/>
        <v>36.70016537336217</v>
      </c>
      <c r="E23" s="297">
        <v>3825</v>
      </c>
      <c r="F23" s="299">
        <f t="shared" si="1"/>
        <v>75.42483660130719</v>
      </c>
    </row>
    <row r="24" spans="1:6" ht="12.75" customHeight="1">
      <c r="A24" s="342" t="s">
        <v>168</v>
      </c>
      <c r="B24" s="296">
        <v>30</v>
      </c>
      <c r="C24" s="297">
        <v>31</v>
      </c>
      <c r="D24" s="298">
        <f t="shared" si="0"/>
        <v>103.33333333333334</v>
      </c>
      <c r="E24" s="297">
        <v>8</v>
      </c>
      <c r="F24" s="299"/>
    </row>
    <row r="25" spans="1:6" ht="35.25">
      <c r="A25" s="342" t="s">
        <v>169</v>
      </c>
      <c r="B25" s="296">
        <v>5095</v>
      </c>
      <c r="C25" s="297">
        <v>4840</v>
      </c>
      <c r="D25" s="298">
        <f t="shared" si="0"/>
        <v>94.99509322865555</v>
      </c>
      <c r="E25" s="297">
        <v>5844</v>
      </c>
      <c r="F25" s="304">
        <f t="shared" si="1"/>
        <v>82.81998631074606</v>
      </c>
    </row>
    <row r="26" spans="1:6" ht="12.75">
      <c r="A26" s="342" t="s">
        <v>170</v>
      </c>
      <c r="B26" s="296">
        <v>895</v>
      </c>
      <c r="C26" s="297">
        <v>999</v>
      </c>
      <c r="D26" s="298">
        <f t="shared" si="0"/>
        <v>111.62011173184358</v>
      </c>
      <c r="E26" s="297">
        <v>1257</v>
      </c>
      <c r="F26" s="299">
        <f t="shared" si="1"/>
        <v>79.47494033412887</v>
      </c>
    </row>
    <row r="27" spans="1:6" ht="12.75" customHeight="1">
      <c r="A27" s="342" t="s">
        <v>158</v>
      </c>
      <c r="B27" s="296">
        <v>4500</v>
      </c>
      <c r="C27" s="297">
        <v>4738</v>
      </c>
      <c r="D27" s="298">
        <f t="shared" si="0"/>
        <v>105.28888888888889</v>
      </c>
      <c r="E27" s="297">
        <v>6083</v>
      </c>
      <c r="F27" s="299">
        <f t="shared" si="1"/>
        <v>77.88919940818676</v>
      </c>
    </row>
    <row r="28" spans="1:6" ht="12.75" customHeight="1">
      <c r="A28" s="342" t="s">
        <v>105</v>
      </c>
      <c r="B28" s="296">
        <v>1283</v>
      </c>
      <c r="C28" s="297">
        <v>1488</v>
      </c>
      <c r="D28" s="298">
        <f t="shared" si="0"/>
        <v>115.97817614964927</v>
      </c>
      <c r="E28" s="297">
        <v>1533</v>
      </c>
      <c r="F28" s="299">
        <f t="shared" si="1"/>
        <v>97.06457925636008</v>
      </c>
    </row>
    <row r="29" spans="1:6" ht="12.75" customHeight="1">
      <c r="A29" s="342" t="s">
        <v>171</v>
      </c>
      <c r="B29" s="296">
        <v>980</v>
      </c>
      <c r="C29" s="297">
        <v>2349</v>
      </c>
      <c r="D29" s="298">
        <f t="shared" si="0"/>
        <v>239.69387755102042</v>
      </c>
      <c r="E29" s="297">
        <v>1514</v>
      </c>
      <c r="F29" s="299">
        <f t="shared" si="1"/>
        <v>155.15191545574635</v>
      </c>
    </row>
    <row r="30" spans="1:6" ht="12.75">
      <c r="A30" s="342" t="s">
        <v>99</v>
      </c>
      <c r="B30" s="296">
        <v>5400</v>
      </c>
      <c r="C30" s="297">
        <v>4712</v>
      </c>
      <c r="D30" s="298">
        <f t="shared" si="0"/>
        <v>87.25925925925925</v>
      </c>
      <c r="E30" s="297">
        <v>5417</v>
      </c>
      <c r="F30" s="299">
        <f t="shared" si="1"/>
        <v>86.98541628207495</v>
      </c>
    </row>
    <row r="31" spans="1:6" ht="12.75">
      <c r="A31" s="342" t="s">
        <v>172</v>
      </c>
      <c r="B31" s="296">
        <v>1110</v>
      </c>
      <c r="C31" s="297">
        <v>772</v>
      </c>
      <c r="D31" s="298">
        <f t="shared" si="0"/>
        <v>69.54954954954955</v>
      </c>
      <c r="E31" s="297">
        <v>732</v>
      </c>
      <c r="F31" s="299">
        <f t="shared" si="1"/>
        <v>105.46448087431695</v>
      </c>
    </row>
    <row r="32" spans="1:6" ht="12.75">
      <c r="A32" s="342" t="s">
        <v>100</v>
      </c>
      <c r="B32" s="296">
        <v>330</v>
      </c>
      <c r="C32" s="297">
        <v>144</v>
      </c>
      <c r="D32" s="298">
        <f t="shared" si="0"/>
        <v>43.63636363636363</v>
      </c>
      <c r="E32" s="297">
        <v>273</v>
      </c>
      <c r="F32" s="299">
        <f t="shared" si="1"/>
        <v>52.74725274725275</v>
      </c>
    </row>
    <row r="33" spans="1:6" ht="23.25">
      <c r="A33" s="347" t="s">
        <v>156</v>
      </c>
      <c r="B33" s="305">
        <v>500</v>
      </c>
      <c r="C33" s="297">
        <v>556</v>
      </c>
      <c r="D33" s="298">
        <f t="shared" si="0"/>
        <v>111.20000000000002</v>
      </c>
      <c r="E33" s="297">
        <v>1014</v>
      </c>
      <c r="F33" s="299">
        <f t="shared" si="1"/>
        <v>54.83234714003945</v>
      </c>
    </row>
    <row r="34" spans="1:6" ht="12.75" customHeight="1">
      <c r="A34" s="342" t="s">
        <v>194</v>
      </c>
      <c r="B34" s="296">
        <v>1000</v>
      </c>
      <c r="C34" s="306">
        <v>598</v>
      </c>
      <c r="D34" s="298">
        <f t="shared" si="0"/>
        <v>59.8</v>
      </c>
      <c r="E34" s="306">
        <v>1328</v>
      </c>
      <c r="F34" s="299">
        <f t="shared" si="1"/>
        <v>45.03012048192771</v>
      </c>
    </row>
    <row r="35" spans="1:6" ht="12.75" customHeight="1">
      <c r="A35" s="341" t="s">
        <v>231</v>
      </c>
      <c r="B35" s="296"/>
      <c r="C35" s="306">
        <v>57</v>
      </c>
      <c r="D35" s="298"/>
      <c r="E35" s="306">
        <v>62</v>
      </c>
      <c r="F35" s="299">
        <f t="shared" si="1"/>
        <v>91.93548387096774</v>
      </c>
    </row>
    <row r="36" spans="1:14" ht="12.75">
      <c r="A36" s="341" t="s">
        <v>102</v>
      </c>
      <c r="B36" s="296">
        <v>8731</v>
      </c>
      <c r="C36" s="308">
        <v>0</v>
      </c>
      <c r="D36" s="298"/>
      <c r="E36" s="308">
        <v>0</v>
      </c>
      <c r="F36" s="299"/>
      <c r="G36" s="94"/>
      <c r="H36" s="94"/>
      <c r="I36" s="94"/>
      <c r="J36" s="94"/>
      <c r="K36" s="94"/>
      <c r="L36" s="94"/>
      <c r="M36" s="94"/>
      <c r="N36" s="94"/>
    </row>
    <row r="37" spans="1:14" ht="12.75">
      <c r="A37" s="341" t="s">
        <v>104</v>
      </c>
      <c r="B37" s="307">
        <v>60400</v>
      </c>
      <c r="C37" s="481">
        <v>803482</v>
      </c>
      <c r="D37" s="298">
        <f t="shared" si="0"/>
        <v>1330.26821192053</v>
      </c>
      <c r="E37" s="481">
        <v>11198</v>
      </c>
      <c r="F37" s="299">
        <f t="shared" si="1"/>
        <v>7175.227719235578</v>
      </c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342" t="s">
        <v>103</v>
      </c>
      <c r="B38" s="307">
        <v>2495</v>
      </c>
      <c r="C38" s="307">
        <v>3110</v>
      </c>
      <c r="D38" s="298">
        <f t="shared" si="0"/>
        <v>124.64929859719437</v>
      </c>
      <c r="E38" s="307">
        <v>3259</v>
      </c>
      <c r="F38" s="299">
        <f t="shared" si="1"/>
        <v>95.42804541270328</v>
      </c>
      <c r="G38" s="94"/>
      <c r="H38" s="94"/>
      <c r="I38" s="94"/>
      <c r="J38" s="94"/>
      <c r="K38" s="94"/>
      <c r="L38" s="94"/>
      <c r="M38" s="94"/>
      <c r="N38" s="94"/>
    </row>
    <row r="39" spans="1:6" ht="12.75">
      <c r="A39" s="342" t="s">
        <v>101</v>
      </c>
      <c r="B39" s="296">
        <v>6800</v>
      </c>
      <c r="C39" s="296">
        <v>7201</v>
      </c>
      <c r="D39" s="298">
        <f t="shared" si="0"/>
        <v>105.89705882352942</v>
      </c>
      <c r="E39" s="296">
        <v>1270</v>
      </c>
      <c r="F39" s="299">
        <f t="shared" si="1"/>
        <v>567.007874015748</v>
      </c>
    </row>
    <row r="40" spans="1:6" ht="12.75">
      <c r="A40" s="342" t="s">
        <v>173</v>
      </c>
      <c r="B40" s="296">
        <v>1342</v>
      </c>
      <c r="C40" s="306">
        <v>505</v>
      </c>
      <c r="D40" s="298">
        <f t="shared" si="0"/>
        <v>37.63040238450074</v>
      </c>
      <c r="E40" s="306">
        <v>601</v>
      </c>
      <c r="F40" s="299">
        <f t="shared" si="1"/>
        <v>84.02662229617304</v>
      </c>
    </row>
    <row r="41" spans="1:6" ht="12.75">
      <c r="A41" s="342" t="s">
        <v>230</v>
      </c>
      <c r="B41" s="296"/>
      <c r="C41" s="306">
        <v>2176</v>
      </c>
      <c r="D41" s="298"/>
      <c r="E41" s="306">
        <v>606</v>
      </c>
      <c r="F41" s="299">
        <f t="shared" si="1"/>
        <v>359.0759075907591</v>
      </c>
    </row>
    <row r="42" spans="1:6" ht="12.75">
      <c r="A42" s="342" t="s">
        <v>192</v>
      </c>
      <c r="B42" s="296"/>
      <c r="C42" s="306">
        <v>75</v>
      </c>
      <c r="D42" s="298"/>
      <c r="E42" s="306">
        <v>-25</v>
      </c>
      <c r="F42" s="299">
        <f t="shared" si="1"/>
        <v>-300</v>
      </c>
    </row>
    <row r="43" spans="1:6" ht="12.75" customHeight="1">
      <c r="A43" s="342" t="s">
        <v>195</v>
      </c>
      <c r="B43" s="296"/>
      <c r="C43" s="306">
        <v>119</v>
      </c>
      <c r="D43" s="298"/>
      <c r="E43" s="306">
        <v>142</v>
      </c>
      <c r="F43" s="299">
        <f t="shared" si="1"/>
        <v>83.80281690140845</v>
      </c>
    </row>
    <row r="44" spans="1:6" ht="12.75">
      <c r="A44" s="342" t="s">
        <v>193</v>
      </c>
      <c r="B44" s="296"/>
      <c r="C44" s="306">
        <v>15</v>
      </c>
      <c r="D44" s="298"/>
      <c r="E44" s="306">
        <v>40</v>
      </c>
      <c r="F44" s="299">
        <f t="shared" si="1"/>
        <v>37.5</v>
      </c>
    </row>
    <row r="45" spans="1:6" ht="12.75">
      <c r="A45" s="343" t="s">
        <v>364</v>
      </c>
      <c r="B45" s="285">
        <f>B3-B20</f>
        <v>183666</v>
      </c>
      <c r="C45" s="286">
        <f>C3-C20</f>
        <v>-14688</v>
      </c>
      <c r="D45" s="287">
        <f t="shared" si="0"/>
        <v>-7.997125216425468</v>
      </c>
      <c r="E45" s="288">
        <f>E3-E20</f>
        <v>64173</v>
      </c>
      <c r="F45" s="287">
        <f t="shared" si="1"/>
        <v>-22.888130522182227</v>
      </c>
    </row>
    <row r="46" spans="1:6" ht="13.5" thickBot="1">
      <c r="A46" s="344"/>
      <c r="B46" s="289"/>
      <c r="C46" s="290"/>
      <c r="D46" s="291"/>
      <c r="E46" s="292"/>
      <c r="F46" s="293"/>
    </row>
    <row r="47" spans="1:6" ht="13.5" thickBot="1">
      <c r="A47" s="348" t="s">
        <v>287</v>
      </c>
      <c r="B47" s="282"/>
      <c r="C47" s="294">
        <v>191755026</v>
      </c>
      <c r="D47" s="295"/>
      <c r="E47" s="294">
        <v>141547924</v>
      </c>
      <c r="F47" s="283">
        <f t="shared" si="1"/>
        <v>135.47003769550165</v>
      </c>
    </row>
    <row r="48" ht="15">
      <c r="A48" s="191" t="s">
        <v>288</v>
      </c>
    </row>
    <row r="49" ht="15">
      <c r="A49" s="191"/>
    </row>
    <row r="50" ht="15">
      <c r="A50" s="93"/>
    </row>
    <row r="51" ht="15">
      <c r="A51" s="191"/>
    </row>
    <row r="52" ht="15">
      <c r="A52" s="93"/>
    </row>
    <row r="53" ht="15">
      <c r="A53" s="20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9">
      <selection activeCell="G32" sqref="G32"/>
    </sheetView>
  </sheetViews>
  <sheetFormatPr defaultColWidth="9.00390625" defaultRowHeight="12.75"/>
  <cols>
    <col min="1" max="1" width="15.75390625" style="0" customWidth="1"/>
    <col min="2" max="2" width="5.75390625" style="0" customWidth="1"/>
    <col min="3" max="3" width="35.75390625" style="0" customWidth="1"/>
    <col min="4" max="4" width="18.75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8" ht="15.75">
      <c r="A1" s="75" t="s">
        <v>37</v>
      </c>
      <c r="B1" s="93"/>
      <c r="G1" s="352" t="s">
        <v>154</v>
      </c>
      <c r="H1" s="204"/>
    </row>
    <row r="2" spans="1:8" ht="12.75">
      <c r="A2" s="202"/>
      <c r="B2" s="93"/>
      <c r="G2" s="203"/>
      <c r="H2" s="204"/>
    </row>
    <row r="3" spans="1:8" ht="15.75">
      <c r="A3" s="554" t="s">
        <v>254</v>
      </c>
      <c r="B3" s="554"/>
      <c r="C3" s="554"/>
      <c r="D3" s="554"/>
      <c r="E3" s="554"/>
      <c r="F3" s="554"/>
      <c r="G3" s="554"/>
      <c r="H3" s="554"/>
    </row>
    <row r="4" spans="5:8" ht="13.5" thickBot="1">
      <c r="E4" s="201"/>
      <c r="F4" s="201"/>
      <c r="G4" s="203"/>
      <c r="H4" s="203" t="s">
        <v>106</v>
      </c>
    </row>
    <row r="5" spans="1:8" ht="12.75">
      <c r="A5" s="360" t="s">
        <v>119</v>
      </c>
      <c r="B5" s="361" t="s">
        <v>107</v>
      </c>
      <c r="C5" s="362" t="s">
        <v>108</v>
      </c>
      <c r="D5" s="361" t="s">
        <v>151</v>
      </c>
      <c r="E5" s="363" t="s">
        <v>109</v>
      </c>
      <c r="F5" s="364" t="s">
        <v>110</v>
      </c>
      <c r="G5" s="361" t="s">
        <v>111</v>
      </c>
      <c r="H5" s="365" t="s">
        <v>112</v>
      </c>
    </row>
    <row r="6" spans="1:8" ht="12.75">
      <c r="A6" s="366"/>
      <c r="B6" s="210"/>
      <c r="C6" s="211"/>
      <c r="D6" s="212" t="s">
        <v>190</v>
      </c>
      <c r="E6" s="213" t="s">
        <v>113</v>
      </c>
      <c r="F6" s="214" t="s">
        <v>114</v>
      </c>
      <c r="G6" s="212" t="s">
        <v>253</v>
      </c>
      <c r="H6" s="367" t="s">
        <v>115</v>
      </c>
    </row>
    <row r="7" spans="1:8" ht="13.5" thickBot="1">
      <c r="A7" s="368"/>
      <c r="B7" s="216"/>
      <c r="C7" s="217"/>
      <c r="D7" s="218"/>
      <c r="E7" s="219"/>
      <c r="F7" s="220" t="s">
        <v>116</v>
      </c>
      <c r="G7" s="218"/>
      <c r="H7" s="369"/>
    </row>
    <row r="8" spans="1:8" ht="12.75">
      <c r="A8" s="370" t="s">
        <v>137</v>
      </c>
      <c r="B8" s="359"/>
      <c r="C8" s="95"/>
      <c r="D8" s="95"/>
      <c r="E8" s="223"/>
      <c r="F8" s="358"/>
      <c r="G8" s="358"/>
      <c r="H8" s="371"/>
    </row>
    <row r="9" spans="1:8" ht="12.75">
      <c r="A9" s="370"/>
      <c r="B9" s="98"/>
      <c r="C9" s="98"/>
      <c r="D9" s="95"/>
      <c r="E9" s="226"/>
      <c r="F9" s="226"/>
      <c r="G9" s="226"/>
      <c r="H9" s="371"/>
    </row>
    <row r="10" spans="1:8" ht="12.75">
      <c r="A10" s="370"/>
      <c r="B10" s="98"/>
      <c r="C10" s="98"/>
      <c r="D10" s="98"/>
      <c r="E10" s="226"/>
      <c r="F10" s="226"/>
      <c r="G10" s="226"/>
      <c r="H10" s="372"/>
    </row>
    <row r="11" spans="1:8" ht="12.75">
      <c r="A11" s="373"/>
      <c r="B11" s="382"/>
      <c r="C11" s="382"/>
      <c r="D11" s="382"/>
      <c r="E11" s="383"/>
      <c r="F11" s="384"/>
      <c r="G11" s="383"/>
      <c r="H11" s="371"/>
    </row>
    <row r="12" spans="1:8" ht="13.5" thickBot="1">
      <c r="A12" s="378"/>
      <c r="B12" s="102"/>
      <c r="C12" s="385"/>
      <c r="D12" s="102"/>
      <c r="E12" s="228"/>
      <c r="F12" s="381"/>
      <c r="G12" s="228"/>
      <c r="H12" s="447"/>
    </row>
    <row r="13" spans="1:8" ht="13.5" thickBot="1">
      <c r="A13" s="328" t="s">
        <v>139</v>
      </c>
      <c r="B13" s="440"/>
      <c r="C13" s="440"/>
      <c r="D13" s="440"/>
      <c r="E13" s="445">
        <f>SUM(E8:E11)</f>
        <v>0</v>
      </c>
      <c r="F13" s="445">
        <f>SUM(F8:F11)</f>
        <v>0</v>
      </c>
      <c r="G13" s="445">
        <f>SUM(G8:G11)</f>
        <v>0</v>
      </c>
      <c r="H13" s="446"/>
    </row>
    <row r="14" spans="1:8" ht="12.75">
      <c r="A14" s="375" t="s">
        <v>138</v>
      </c>
      <c r="B14" s="229"/>
      <c r="C14" s="229"/>
      <c r="D14" s="229"/>
      <c r="E14" s="230"/>
      <c r="F14" s="231"/>
      <c r="G14" s="230"/>
      <c r="H14" s="372"/>
    </row>
    <row r="15" spans="1:8" ht="12.75">
      <c r="A15" s="376"/>
      <c r="B15" s="99">
        <v>6</v>
      </c>
      <c r="C15" s="102" t="s">
        <v>188</v>
      </c>
      <c r="D15" s="102" t="s">
        <v>189</v>
      </c>
      <c r="E15" s="100">
        <v>25700</v>
      </c>
      <c r="F15" s="488"/>
      <c r="G15" s="100">
        <v>25700</v>
      </c>
      <c r="H15" s="377">
        <f aca="true" t="shared" si="0" ref="H15:H25">SUM(G15/E15)*100</f>
        <v>100</v>
      </c>
    </row>
    <row r="16" spans="1:8" ht="12.75">
      <c r="A16" s="376"/>
      <c r="B16" s="99">
        <v>9</v>
      </c>
      <c r="C16" s="102" t="s">
        <v>204</v>
      </c>
      <c r="D16" s="102" t="s">
        <v>257</v>
      </c>
      <c r="E16" s="100">
        <v>150000</v>
      </c>
      <c r="F16" s="488"/>
      <c r="G16" s="100">
        <v>59717</v>
      </c>
      <c r="H16" s="371">
        <f t="shared" si="0"/>
        <v>39.81133333333333</v>
      </c>
    </row>
    <row r="17" spans="1:8" ht="12.75">
      <c r="A17" s="376"/>
      <c r="B17" s="99">
        <v>4</v>
      </c>
      <c r="C17" s="102" t="s">
        <v>196</v>
      </c>
      <c r="D17" s="102" t="s">
        <v>197</v>
      </c>
      <c r="E17" s="100">
        <v>1473100</v>
      </c>
      <c r="F17" s="488"/>
      <c r="G17" s="100">
        <v>1473100</v>
      </c>
      <c r="H17" s="377">
        <f t="shared" si="0"/>
        <v>100</v>
      </c>
    </row>
    <row r="18" spans="1:8" ht="12.75">
      <c r="A18" s="376"/>
      <c r="B18" s="99">
        <v>4</v>
      </c>
      <c r="C18" s="102" t="s">
        <v>205</v>
      </c>
      <c r="D18" s="102" t="s">
        <v>197</v>
      </c>
      <c r="E18" s="100">
        <v>1526800</v>
      </c>
      <c r="F18" s="488"/>
      <c r="G18" s="100">
        <v>1526800</v>
      </c>
      <c r="H18" s="371">
        <f t="shared" si="0"/>
        <v>100</v>
      </c>
    </row>
    <row r="19" spans="1:8" ht="12.75">
      <c r="A19" s="376"/>
      <c r="B19" s="99">
        <v>5</v>
      </c>
      <c r="C19" s="102" t="s">
        <v>198</v>
      </c>
      <c r="D19" s="102" t="s">
        <v>199</v>
      </c>
      <c r="E19" s="100">
        <v>50000</v>
      </c>
      <c r="F19" s="488"/>
      <c r="G19" s="100">
        <v>50000</v>
      </c>
      <c r="H19" s="371">
        <f t="shared" si="0"/>
        <v>100</v>
      </c>
    </row>
    <row r="20" spans="1:8" ht="12.75">
      <c r="A20" s="376"/>
      <c r="B20" s="99">
        <v>5</v>
      </c>
      <c r="C20" s="102" t="s">
        <v>200</v>
      </c>
      <c r="D20" s="102" t="s">
        <v>201</v>
      </c>
      <c r="E20" s="100">
        <v>40000</v>
      </c>
      <c r="F20" s="488"/>
      <c r="G20" s="100">
        <v>40000</v>
      </c>
      <c r="H20" s="377">
        <f t="shared" si="0"/>
        <v>100</v>
      </c>
    </row>
    <row r="21" spans="1:8" ht="12.75">
      <c r="A21" s="378"/>
      <c r="B21" s="99">
        <v>5</v>
      </c>
      <c r="C21" s="102" t="s">
        <v>202</v>
      </c>
      <c r="D21" s="102" t="s">
        <v>203</v>
      </c>
      <c r="E21" s="100">
        <v>100000</v>
      </c>
      <c r="F21" s="488"/>
      <c r="G21" s="100">
        <v>100000</v>
      </c>
      <c r="H21" s="377">
        <f t="shared" si="0"/>
        <v>100</v>
      </c>
    </row>
    <row r="22" spans="1:8" ht="12.75">
      <c r="A22" s="378"/>
      <c r="B22" s="99">
        <v>7</v>
      </c>
      <c r="C22" s="102" t="s">
        <v>234</v>
      </c>
      <c r="D22" s="102" t="s">
        <v>235</v>
      </c>
      <c r="E22" s="100">
        <v>140600</v>
      </c>
      <c r="F22" s="488"/>
      <c r="G22" s="100">
        <v>140600</v>
      </c>
      <c r="H22" s="371">
        <f t="shared" si="0"/>
        <v>100</v>
      </c>
    </row>
    <row r="23" spans="1:8" ht="12.75">
      <c r="A23" s="378"/>
      <c r="B23" s="99">
        <v>4</v>
      </c>
      <c r="C23" s="102" t="s">
        <v>236</v>
      </c>
      <c r="D23" s="102" t="s">
        <v>237</v>
      </c>
      <c r="E23" s="100">
        <v>49300</v>
      </c>
      <c r="F23" s="488"/>
      <c r="G23" s="100">
        <v>49300</v>
      </c>
      <c r="H23" s="377">
        <f t="shared" si="0"/>
        <v>100</v>
      </c>
    </row>
    <row r="24" spans="1:8" ht="12.75">
      <c r="A24" s="378"/>
      <c r="B24" s="99">
        <v>5</v>
      </c>
      <c r="C24" s="102" t="s">
        <v>238</v>
      </c>
      <c r="D24" s="102" t="s">
        <v>239</v>
      </c>
      <c r="E24" s="100">
        <v>170200</v>
      </c>
      <c r="F24" s="488"/>
      <c r="G24" s="100">
        <v>170200</v>
      </c>
      <c r="H24" s="377">
        <f t="shared" si="0"/>
        <v>100</v>
      </c>
    </row>
    <row r="25" spans="1:8" ht="12.75">
      <c r="A25" s="374"/>
      <c r="B25" s="99">
        <v>4</v>
      </c>
      <c r="C25" s="102" t="s">
        <v>196</v>
      </c>
      <c r="D25" s="102" t="s">
        <v>251</v>
      </c>
      <c r="E25" s="489">
        <v>671200</v>
      </c>
      <c r="F25" s="490"/>
      <c r="G25" s="489">
        <v>671200</v>
      </c>
      <c r="H25" s="371">
        <f t="shared" si="0"/>
        <v>100</v>
      </c>
    </row>
    <row r="26" spans="1:8" ht="12.75">
      <c r="A26" s="374"/>
      <c r="B26" s="99"/>
      <c r="C26" s="102"/>
      <c r="D26" s="102"/>
      <c r="E26" s="489"/>
      <c r="F26" s="490"/>
      <c r="G26" s="489"/>
      <c r="H26" s="371"/>
    </row>
    <row r="27" spans="1:8" ht="12.75">
      <c r="A27" s="374"/>
      <c r="B27" s="99"/>
      <c r="C27" s="102"/>
      <c r="D27" s="102"/>
      <c r="E27" s="489"/>
      <c r="F27" s="490"/>
      <c r="G27" s="489"/>
      <c r="H27" s="371"/>
    </row>
    <row r="28" spans="1:8" ht="12.75">
      <c r="A28" s="374"/>
      <c r="B28" s="99"/>
      <c r="C28" s="102"/>
      <c r="D28" s="102"/>
      <c r="E28" s="489"/>
      <c r="F28" s="490"/>
      <c r="G28" s="489"/>
      <c r="H28" s="371"/>
    </row>
    <row r="29" spans="1:8" ht="13.5" thickBot="1">
      <c r="A29" s="374"/>
      <c r="B29" s="99"/>
      <c r="C29" s="102"/>
      <c r="D29" s="102"/>
      <c r="E29" s="489"/>
      <c r="F29" s="490"/>
      <c r="G29" s="493"/>
      <c r="H29" s="444"/>
    </row>
    <row r="30" spans="1:8" ht="13.5" thickBot="1">
      <c r="A30" s="328" t="s">
        <v>139</v>
      </c>
      <c r="B30" s="263"/>
      <c r="C30" s="440"/>
      <c r="D30" s="440"/>
      <c r="E30" s="452">
        <f>SUM(E15:E29)</f>
        <v>4396900</v>
      </c>
      <c r="F30" s="491">
        <f>SUM(F15:F25)</f>
        <v>0</v>
      </c>
      <c r="G30" s="452">
        <f>SUM(G15:G29)</f>
        <v>4306617</v>
      </c>
      <c r="H30" s="492">
        <f>SUM(G30/E30)*100</f>
        <v>97.94666696991062</v>
      </c>
    </row>
    <row r="31" spans="1:8" ht="12.75">
      <c r="A31" s="94"/>
      <c r="B31" s="94"/>
      <c r="C31" s="94"/>
      <c r="D31" s="94"/>
      <c r="E31" s="232"/>
      <c r="F31" s="233"/>
      <c r="G31" s="94"/>
      <c r="H31" s="94"/>
    </row>
    <row r="32" ht="12.75">
      <c r="A32" t="s">
        <v>117</v>
      </c>
    </row>
    <row r="51" ht="12.75">
      <c r="D51" s="94"/>
    </row>
  </sheetData>
  <sheetProtection/>
  <mergeCells count="1">
    <mergeCell ref="A3:H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2.75390625" style="0" customWidth="1"/>
    <col min="2" max="2" width="5.75390625" style="0" customWidth="1"/>
    <col min="3" max="3" width="40.75390625" style="0" customWidth="1"/>
    <col min="4" max="4" width="16.75390625" style="0" customWidth="1"/>
    <col min="5" max="7" width="12.75390625" style="0" customWidth="1"/>
  </cols>
  <sheetData>
    <row r="1" spans="1:8" ht="15.75">
      <c r="A1" s="75" t="s">
        <v>37</v>
      </c>
      <c r="B1" s="93"/>
      <c r="G1" s="352" t="s">
        <v>118</v>
      </c>
      <c r="H1" s="204"/>
    </row>
    <row r="2" spans="1:8" ht="12.75">
      <c r="A2" s="202"/>
      <c r="B2" s="93"/>
      <c r="G2" s="203"/>
      <c r="H2" s="204"/>
    </row>
    <row r="3" spans="1:8" ht="12.75">
      <c r="A3" s="202"/>
      <c r="B3" s="93"/>
      <c r="G3" s="203"/>
      <c r="H3" s="204"/>
    </row>
    <row r="4" spans="1:8" ht="15.75">
      <c r="A4" s="554" t="s">
        <v>252</v>
      </c>
      <c r="B4" s="554"/>
      <c r="C4" s="554"/>
      <c r="D4" s="554"/>
      <c r="E4" s="554"/>
      <c r="F4" s="554"/>
      <c r="G4" s="554"/>
      <c r="H4" s="554"/>
    </row>
    <row r="5" spans="1:8" ht="15">
      <c r="A5" s="234"/>
      <c r="B5" s="234"/>
      <c r="C5" s="234"/>
      <c r="D5" s="234"/>
      <c r="E5" s="234"/>
      <c r="F5" s="234"/>
      <c r="G5" s="234"/>
      <c r="H5" s="234"/>
    </row>
    <row r="6" spans="1:8" ht="12.75">
      <c r="A6" s="94"/>
      <c r="B6" s="94"/>
      <c r="C6" s="94"/>
      <c r="D6" s="94"/>
      <c r="E6" s="232"/>
      <c r="F6" s="233"/>
      <c r="G6" s="94"/>
      <c r="H6" s="94"/>
    </row>
    <row r="7" spans="1:8" ht="13.5" thickBot="1">
      <c r="A7" s="94"/>
      <c r="B7" s="94"/>
      <c r="C7" s="94"/>
      <c r="D7" s="94"/>
      <c r="E7" s="232"/>
      <c r="F7" s="233"/>
      <c r="G7" s="94"/>
      <c r="H7" s="353" t="s">
        <v>106</v>
      </c>
    </row>
    <row r="8" spans="1:8" ht="13.5" thickTop="1">
      <c r="A8" s="235" t="s">
        <v>119</v>
      </c>
      <c r="B8" s="205" t="s">
        <v>107</v>
      </c>
      <c r="C8" s="205" t="s">
        <v>108</v>
      </c>
      <c r="D8" s="206" t="s">
        <v>124</v>
      </c>
      <c r="E8" s="208" t="s">
        <v>109</v>
      </c>
      <c r="F8" s="207" t="s">
        <v>110</v>
      </c>
      <c r="G8" s="205" t="s">
        <v>111</v>
      </c>
      <c r="H8" s="209" t="s">
        <v>112</v>
      </c>
    </row>
    <row r="9" spans="1:8" ht="12.75">
      <c r="A9" s="236"/>
      <c r="B9" s="210"/>
      <c r="C9" s="210"/>
      <c r="D9" s="237" t="s">
        <v>120</v>
      </c>
      <c r="E9" s="214" t="s">
        <v>113</v>
      </c>
      <c r="F9" s="213" t="s">
        <v>114</v>
      </c>
      <c r="G9" s="212" t="s">
        <v>253</v>
      </c>
      <c r="H9" s="215" t="s">
        <v>115</v>
      </c>
    </row>
    <row r="10" spans="1:8" ht="13.5" thickBot="1">
      <c r="A10" s="238"/>
      <c r="B10" s="216"/>
      <c r="C10" s="216"/>
      <c r="D10" s="239"/>
      <c r="E10" s="220"/>
      <c r="F10" s="219" t="s">
        <v>116</v>
      </c>
      <c r="G10" s="218"/>
      <c r="H10" s="221"/>
    </row>
    <row r="11" spans="1:8" ht="12.75">
      <c r="A11" s="260" t="s">
        <v>122</v>
      </c>
      <c r="B11" s="222"/>
      <c r="C11" s="222"/>
      <c r="D11" s="222"/>
      <c r="E11" s="223"/>
      <c r="F11" s="223"/>
      <c r="G11" s="222"/>
      <c r="H11" s="240"/>
    </row>
    <row r="12" spans="1:8" ht="12.75">
      <c r="A12" s="241"/>
      <c r="B12" s="242"/>
      <c r="C12" s="222"/>
      <c r="D12" s="222"/>
      <c r="E12" s="223"/>
      <c r="F12" s="223"/>
      <c r="G12" s="222"/>
      <c r="H12" s="224"/>
    </row>
    <row r="13" spans="1:8" ht="12.75">
      <c r="A13" s="241"/>
      <c r="B13" s="242"/>
      <c r="C13" s="222"/>
      <c r="D13" s="222"/>
      <c r="E13" s="223"/>
      <c r="F13" s="223"/>
      <c r="G13" s="222"/>
      <c r="H13" s="224"/>
    </row>
    <row r="14" spans="1:8" ht="13.5" thickBot="1">
      <c r="A14" s="236"/>
      <c r="B14" s="101"/>
      <c r="C14" s="448"/>
      <c r="D14" s="448"/>
      <c r="E14" s="449"/>
      <c r="F14" s="449"/>
      <c r="G14" s="448"/>
      <c r="H14" s="450"/>
    </row>
    <row r="15" spans="1:8" ht="13.5" thickBot="1">
      <c r="A15" s="328" t="s">
        <v>139</v>
      </c>
      <c r="B15" s="440"/>
      <c r="C15" s="451"/>
      <c r="D15" s="440"/>
      <c r="E15" s="452">
        <f>SUM(E12:E13)</f>
        <v>0</v>
      </c>
      <c r="F15" s="453"/>
      <c r="G15" s="452">
        <f>SUM(G12:G13)</f>
        <v>0</v>
      </c>
      <c r="H15" s="443"/>
    </row>
    <row r="16" spans="1:8" ht="12.75">
      <c r="A16" s="236"/>
      <c r="B16" s="103"/>
      <c r="C16" s="222"/>
      <c r="D16" s="95"/>
      <c r="E16" s="259"/>
      <c r="F16" s="243"/>
      <c r="G16" s="259"/>
      <c r="H16" s="354"/>
    </row>
    <row r="17" spans="1:8" ht="12.75">
      <c r="A17" s="245" t="s">
        <v>123</v>
      </c>
      <c r="B17" s="96"/>
      <c r="C17" s="95"/>
      <c r="D17" s="95"/>
      <c r="E17" s="246"/>
      <c r="F17" s="246"/>
      <c r="G17" s="246"/>
      <c r="H17" s="244"/>
    </row>
    <row r="18" spans="1:8" ht="12.75">
      <c r="A18" s="225" t="s">
        <v>121</v>
      </c>
      <c r="B18" s="249">
        <v>9</v>
      </c>
      <c r="C18" s="250" t="s">
        <v>225</v>
      </c>
      <c r="D18" s="98"/>
      <c r="E18" s="251">
        <v>803842</v>
      </c>
      <c r="F18" s="252"/>
      <c r="G18" s="97">
        <v>803842</v>
      </c>
      <c r="H18" s="248">
        <f>SUM(G18/E18)*100</f>
        <v>100</v>
      </c>
    </row>
    <row r="19" spans="1:8" ht="12.75">
      <c r="A19" s="225" t="s">
        <v>240</v>
      </c>
      <c r="B19" s="96">
        <v>2.3</v>
      </c>
      <c r="C19" s="98" t="s">
        <v>241</v>
      </c>
      <c r="D19" s="98"/>
      <c r="E19" s="97">
        <v>400000</v>
      </c>
      <c r="F19" s="247"/>
      <c r="G19" s="97">
        <v>400000</v>
      </c>
      <c r="H19" s="248">
        <f>SUM(G19/E19)*100</f>
        <v>100</v>
      </c>
    </row>
    <row r="20" spans="1:8" ht="12.75">
      <c r="A20" s="225" t="s">
        <v>242</v>
      </c>
      <c r="B20" s="96">
        <v>9</v>
      </c>
      <c r="C20" s="98" t="s">
        <v>243</v>
      </c>
      <c r="D20" s="98"/>
      <c r="E20" s="97">
        <v>17640</v>
      </c>
      <c r="F20" s="247"/>
      <c r="G20" s="97">
        <v>17640</v>
      </c>
      <c r="H20" s="248">
        <f>SUM(G20/E20)*100</f>
        <v>100</v>
      </c>
    </row>
    <row r="21" spans="1:8" ht="12.75">
      <c r="A21" s="225" t="s">
        <v>255</v>
      </c>
      <c r="B21" s="249">
        <v>7</v>
      </c>
      <c r="C21" s="250" t="s">
        <v>256</v>
      </c>
      <c r="D21" s="98"/>
      <c r="E21" s="251">
        <v>350000</v>
      </c>
      <c r="F21" s="252"/>
      <c r="G21" s="97">
        <v>350000</v>
      </c>
      <c r="H21" s="248">
        <f>SUM(G21/E21)*100</f>
        <v>100</v>
      </c>
    </row>
    <row r="22" spans="1:8" ht="12.75">
      <c r="A22" s="225" t="s">
        <v>258</v>
      </c>
      <c r="B22" s="249">
        <v>7</v>
      </c>
      <c r="C22" s="250" t="s">
        <v>259</v>
      </c>
      <c r="D22" s="98"/>
      <c r="E22" s="251">
        <v>8400</v>
      </c>
      <c r="F22" s="252"/>
      <c r="G22" s="97">
        <v>7800</v>
      </c>
      <c r="H22" s="248">
        <f>SUM(G22/E22)*100</f>
        <v>92.85714285714286</v>
      </c>
    </row>
    <row r="23" spans="1:8" ht="12.75">
      <c r="A23" s="225"/>
      <c r="B23" s="96"/>
      <c r="C23" s="98"/>
      <c r="D23" s="98"/>
      <c r="E23" s="97"/>
      <c r="F23" s="247"/>
      <c r="G23" s="97"/>
      <c r="H23" s="248"/>
    </row>
    <row r="24" spans="1:8" ht="12.75">
      <c r="A24" s="227"/>
      <c r="B24" s="253"/>
      <c r="C24" s="254"/>
      <c r="D24" s="102"/>
      <c r="E24" s="255"/>
      <c r="F24" s="256"/>
      <c r="G24" s="100"/>
      <c r="H24" s="248"/>
    </row>
    <row r="25" spans="1:8" ht="12.75">
      <c r="A25" s="227"/>
      <c r="B25" s="253"/>
      <c r="C25" s="254"/>
      <c r="D25" s="102"/>
      <c r="E25" s="255"/>
      <c r="F25" s="256"/>
      <c r="G25" s="100"/>
      <c r="H25" s="248"/>
    </row>
    <row r="26" spans="1:8" ht="12.75">
      <c r="A26" s="227"/>
      <c r="B26" s="253"/>
      <c r="C26" s="254"/>
      <c r="D26" s="102"/>
      <c r="E26" s="255"/>
      <c r="F26" s="256"/>
      <c r="G26" s="100"/>
      <c r="H26" s="248"/>
    </row>
    <row r="27" spans="1:8" ht="12.75">
      <c r="A27" s="227"/>
      <c r="B27" s="253"/>
      <c r="C27" s="254"/>
      <c r="D27" s="102"/>
      <c r="E27" s="255"/>
      <c r="F27" s="256"/>
      <c r="G27" s="100"/>
      <c r="H27" s="248"/>
    </row>
    <row r="28" spans="1:8" ht="12.75">
      <c r="A28" s="227"/>
      <c r="B28" s="253"/>
      <c r="C28" s="254"/>
      <c r="D28" s="102"/>
      <c r="E28" s="255"/>
      <c r="F28" s="256"/>
      <c r="G28" s="100"/>
      <c r="H28" s="248"/>
    </row>
    <row r="29" spans="1:8" ht="13.5" thickBot="1">
      <c r="A29" s="227"/>
      <c r="B29" s="253"/>
      <c r="C29" s="254"/>
      <c r="D29" s="102"/>
      <c r="E29" s="257"/>
      <c r="F29" s="256"/>
      <c r="G29" s="256"/>
      <c r="H29" s="258"/>
    </row>
    <row r="30" spans="1:8" ht="13.5" thickBot="1">
      <c r="A30" s="328" t="s">
        <v>139</v>
      </c>
      <c r="B30" s="438"/>
      <c r="C30" s="439"/>
      <c r="D30" s="440"/>
      <c r="E30" s="441">
        <f>SUM(E18:E28)</f>
        <v>1579882</v>
      </c>
      <c r="F30" s="442"/>
      <c r="G30" s="441">
        <f>SUM(G18:G28)</f>
        <v>1579282</v>
      </c>
      <c r="H30" s="443">
        <f>SUM(G30/E30)*100</f>
        <v>99.9620224801599</v>
      </c>
    </row>
    <row r="31" ht="12.75">
      <c r="A31" t="s">
        <v>159</v>
      </c>
    </row>
  </sheetData>
  <sheetProtection/>
  <mergeCells count="1">
    <mergeCell ref="A4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2">
      <selection activeCell="J13" sqref="J13"/>
    </sheetView>
  </sheetViews>
  <sheetFormatPr defaultColWidth="9.00390625" defaultRowHeight="12.75"/>
  <cols>
    <col min="1" max="2" width="12.75390625" style="0" customWidth="1"/>
    <col min="3" max="8" width="11.75390625" style="0" customWidth="1"/>
    <col min="9" max="10" width="12.75390625" style="0" customWidth="1"/>
  </cols>
  <sheetData>
    <row r="1" ht="12.75">
      <c r="J1" t="s">
        <v>289</v>
      </c>
    </row>
    <row r="3" spans="1:5" ht="15.75">
      <c r="A3" s="75" t="s">
        <v>319</v>
      </c>
      <c r="B3" s="75"/>
      <c r="C3" s="75"/>
      <c r="D3" s="75"/>
      <c r="E3" s="75"/>
    </row>
    <row r="5" spans="1:2" ht="15.75">
      <c r="A5" s="75" t="s">
        <v>290</v>
      </c>
      <c r="B5" s="75"/>
    </row>
    <row r="7" ht="13.5" thickBot="1">
      <c r="J7" s="93" t="s">
        <v>106</v>
      </c>
    </row>
    <row r="8" spans="1:10" ht="13.5" thickBot="1">
      <c r="A8" s="529" t="s">
        <v>291</v>
      </c>
      <c r="B8" s="512"/>
      <c r="C8" s="513" t="s">
        <v>292</v>
      </c>
      <c r="D8" s="514"/>
      <c r="E8" s="261" t="s">
        <v>293</v>
      </c>
      <c r="F8" s="515"/>
      <c r="G8" s="512" t="s">
        <v>294</v>
      </c>
      <c r="H8" s="516" t="s">
        <v>295</v>
      </c>
      <c r="I8" s="517" t="s">
        <v>296</v>
      </c>
      <c r="J8" s="515"/>
    </row>
    <row r="9" spans="1:10" ht="12.75">
      <c r="A9" s="530"/>
      <c r="B9" s="518"/>
      <c r="C9" s="516" t="s">
        <v>297</v>
      </c>
      <c r="D9" s="516" t="s">
        <v>298</v>
      </c>
      <c r="E9" s="516" t="s">
        <v>297</v>
      </c>
      <c r="F9" s="516" t="s">
        <v>299</v>
      </c>
      <c r="G9" s="519" t="s">
        <v>300</v>
      </c>
      <c r="H9" s="519" t="s">
        <v>301</v>
      </c>
      <c r="I9" s="516" t="s">
        <v>302</v>
      </c>
      <c r="J9" s="516" t="s">
        <v>302</v>
      </c>
    </row>
    <row r="10" spans="1:10" ht="13.5" thickBot="1">
      <c r="A10" s="531"/>
      <c r="B10" s="520"/>
      <c r="C10" s="521"/>
      <c r="D10" s="521" t="s">
        <v>303</v>
      </c>
      <c r="E10" s="521"/>
      <c r="F10" s="521" t="s">
        <v>304</v>
      </c>
      <c r="G10" s="521" t="s">
        <v>305</v>
      </c>
      <c r="H10" s="521" t="s">
        <v>306</v>
      </c>
      <c r="I10" s="521" t="s">
        <v>307</v>
      </c>
      <c r="J10" s="521" t="s">
        <v>308</v>
      </c>
    </row>
    <row r="11" spans="1:10" ht="18" customHeight="1">
      <c r="A11" s="532" t="s">
        <v>309</v>
      </c>
      <c r="B11" s="103"/>
      <c r="C11" s="268"/>
      <c r="D11" s="268"/>
      <c r="E11" s="268"/>
      <c r="F11" s="268">
        <v>183371.06</v>
      </c>
      <c r="G11" s="268"/>
      <c r="H11" s="268">
        <v>183371.06</v>
      </c>
      <c r="I11" s="268">
        <v>146696.84</v>
      </c>
      <c r="J11" s="533">
        <v>36674.22</v>
      </c>
    </row>
    <row r="12" spans="1:10" ht="18" customHeight="1">
      <c r="A12" s="534" t="s">
        <v>320</v>
      </c>
      <c r="B12" s="96"/>
      <c r="C12" s="97"/>
      <c r="D12" s="97"/>
      <c r="E12" s="97"/>
      <c r="F12" s="97">
        <v>221701.8</v>
      </c>
      <c r="G12" s="268"/>
      <c r="H12" s="268">
        <v>221701.8</v>
      </c>
      <c r="I12" s="97">
        <v>175000</v>
      </c>
      <c r="J12" s="535">
        <v>46701.8</v>
      </c>
    </row>
    <row r="13" spans="1:10" ht="18" customHeight="1">
      <c r="A13" s="534" t="s">
        <v>321</v>
      </c>
      <c r="B13" s="96"/>
      <c r="C13" s="97"/>
      <c r="D13" s="97">
        <v>89169.53</v>
      </c>
      <c r="E13" s="97"/>
      <c r="F13" s="97">
        <v>52845</v>
      </c>
      <c r="G13" s="268"/>
      <c r="H13" s="268">
        <v>142014.53</v>
      </c>
      <c r="I13" s="97">
        <v>100527</v>
      </c>
      <c r="J13" s="535">
        <v>41487.53</v>
      </c>
    </row>
    <row r="14" spans="1:10" ht="18" customHeight="1">
      <c r="A14" s="534" t="s">
        <v>310</v>
      </c>
      <c r="B14" s="96"/>
      <c r="C14" s="97"/>
      <c r="D14" s="97"/>
      <c r="E14" s="97"/>
      <c r="F14" s="97">
        <v>371321.8</v>
      </c>
      <c r="G14" s="268"/>
      <c r="H14" s="268">
        <v>371321.8</v>
      </c>
      <c r="I14" s="97">
        <v>221321</v>
      </c>
      <c r="J14" s="535">
        <v>150000.8</v>
      </c>
    </row>
    <row r="15" spans="1:10" ht="18" customHeight="1">
      <c r="A15" s="534" t="s">
        <v>311</v>
      </c>
      <c r="B15" s="96"/>
      <c r="C15" s="97"/>
      <c r="D15" s="97"/>
      <c r="E15" s="97"/>
      <c r="F15" s="97">
        <v>78085</v>
      </c>
      <c r="G15" s="268"/>
      <c r="H15" s="268">
        <v>78085</v>
      </c>
      <c r="I15" s="97">
        <v>50000</v>
      </c>
      <c r="J15" s="535">
        <v>28085</v>
      </c>
    </row>
    <row r="16" spans="1:10" ht="18" customHeight="1">
      <c r="A16" s="534" t="s">
        <v>312</v>
      </c>
      <c r="B16" s="96"/>
      <c r="C16" s="97"/>
      <c r="D16" s="97"/>
      <c r="E16" s="97"/>
      <c r="F16" s="97">
        <v>66648</v>
      </c>
      <c r="G16" s="268"/>
      <c r="H16" s="268">
        <v>66648</v>
      </c>
      <c r="I16" s="97">
        <v>46648</v>
      </c>
      <c r="J16" s="535">
        <v>20000</v>
      </c>
    </row>
    <row r="17" spans="1:10" ht="18" customHeight="1" thickBot="1">
      <c r="A17" s="534" t="s">
        <v>313</v>
      </c>
      <c r="B17" s="96"/>
      <c r="C17" s="97"/>
      <c r="D17" s="97"/>
      <c r="E17" s="97"/>
      <c r="F17" s="97">
        <v>147175</v>
      </c>
      <c r="G17" s="268"/>
      <c r="H17" s="269">
        <v>147175</v>
      </c>
      <c r="I17" s="97">
        <v>100000</v>
      </c>
      <c r="J17" s="535">
        <v>47175</v>
      </c>
    </row>
    <row r="18" spans="1:10" ht="18" customHeight="1" thickBot="1">
      <c r="A18" s="536" t="s">
        <v>139</v>
      </c>
      <c r="B18" s="263"/>
      <c r="C18" s="452">
        <f aca="true" t="shared" si="0" ref="C18:J18">SUM(C11:C17)</f>
        <v>0</v>
      </c>
      <c r="D18" s="452">
        <f t="shared" si="0"/>
        <v>89169.53</v>
      </c>
      <c r="E18" s="452">
        <f t="shared" si="0"/>
        <v>0</v>
      </c>
      <c r="F18" s="452">
        <f t="shared" si="0"/>
        <v>1121147.66</v>
      </c>
      <c r="G18" s="491">
        <f t="shared" si="0"/>
        <v>0</v>
      </c>
      <c r="H18" s="522">
        <f>SUM(C18:G18)</f>
        <v>1210317.19</v>
      </c>
      <c r="I18" s="523">
        <f t="shared" si="0"/>
        <v>840192.84</v>
      </c>
      <c r="J18" s="537">
        <f t="shared" si="0"/>
        <v>370124.35</v>
      </c>
    </row>
    <row r="20" ht="12.75">
      <c r="A20" t="s">
        <v>314</v>
      </c>
    </row>
    <row r="21" ht="12.75">
      <c r="A21" t="s">
        <v>315</v>
      </c>
    </row>
    <row r="22" ht="12.75">
      <c r="A22" t="s">
        <v>316</v>
      </c>
    </row>
    <row r="25" ht="12.75">
      <c r="A25" t="s">
        <v>317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MICHL</dc:creator>
  <cp:keywords/>
  <dc:description/>
  <cp:lastModifiedBy> </cp:lastModifiedBy>
  <cp:lastPrinted>2013-04-29T10:10:01Z</cp:lastPrinted>
  <dcterms:created xsi:type="dcterms:W3CDTF">2000-04-24T16:10:55Z</dcterms:created>
  <dcterms:modified xsi:type="dcterms:W3CDTF">2013-05-02T11:24:52Z</dcterms:modified>
  <cp:category/>
  <cp:version/>
  <cp:contentType/>
  <cp:contentStatus/>
</cp:coreProperties>
</file>