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11"/>
  </bookViews>
  <sheets>
    <sheet name="příjmy+výdaje" sheetId="1" r:id="rId1"/>
    <sheet name="SF,FZŠ" sheetId="2" r:id="rId2"/>
    <sheet name="Fobnovy" sheetId="3" r:id="rId3"/>
    <sheet name="zaměst" sheetId="4" r:id="rId4"/>
    <sheet name="mzdvýd" sheetId="5" r:id="rId5"/>
    <sheet name="hospčin" sheetId="6" r:id="rId6"/>
    <sheet name="dotMHP" sheetId="7" r:id="rId7"/>
    <sheet name="dotSR" sheetId="8" r:id="rId8"/>
    <sheet name="dotEU" sheetId="9" r:id="rId9"/>
    <sheet name="kap 04" sheetId="10" r:id="rId10"/>
    <sheet name="kap 05" sheetId="11" r:id="rId11"/>
    <sheet name="kap 06" sheetId="12" r:id="rId12"/>
  </sheets>
  <definedNames>
    <definedName name="_xlnm.Print_Area" localSheetId="8">'dotEU'!$A$1:$J$60</definedName>
  </definedNames>
  <calcPr fullCalcOnLoad="1"/>
</workbook>
</file>

<file path=xl/sharedStrings.xml><?xml version="1.0" encoding="utf-8"?>
<sst xmlns="http://schemas.openxmlformats.org/spreadsheetml/2006/main" count="660" uniqueCount="444">
  <si>
    <t>schválený rozpočet</t>
  </si>
  <si>
    <t>upravený rozpočet</t>
  </si>
  <si>
    <r>
      <t xml:space="preserve">Výdaje </t>
    </r>
    <r>
      <rPr>
        <b/>
        <sz val="12"/>
        <rFont val="Arial CE"/>
        <family val="2"/>
      </rPr>
      <t>(v tis. Kč)</t>
    </r>
  </si>
  <si>
    <r>
      <t xml:space="preserve">Příjmy </t>
    </r>
    <r>
      <rPr>
        <b/>
        <sz val="12"/>
        <rFont val="Arial CE"/>
        <family val="2"/>
      </rPr>
      <t>(v tis. Kč)</t>
    </r>
  </si>
  <si>
    <t xml:space="preserve">Správní poplatky </t>
  </si>
  <si>
    <t>Daňové příjmy</t>
  </si>
  <si>
    <t>Příjmy z úroků</t>
  </si>
  <si>
    <t>Ostatní nedaňové příjmy</t>
  </si>
  <si>
    <t>Nedaňové příjmy</t>
  </si>
  <si>
    <t>VLASTNÍ PŘÍJMY</t>
  </si>
  <si>
    <t>Tvorba:</t>
  </si>
  <si>
    <t xml:space="preserve">Úroky                                                                            </t>
  </si>
  <si>
    <t>CELKEM</t>
  </si>
  <si>
    <t>Čerpání:</t>
  </si>
  <si>
    <t>Dary k výročí</t>
  </si>
  <si>
    <t>Osobní konto do mzdy</t>
  </si>
  <si>
    <t>Stav účtu dle výpisu</t>
  </si>
  <si>
    <t xml:space="preserve">Doprava                                  </t>
  </si>
  <si>
    <t xml:space="preserve">Školství                        </t>
  </si>
  <si>
    <t xml:space="preserve">Školství               </t>
  </si>
  <si>
    <t xml:space="preserve"> </t>
  </si>
  <si>
    <t xml:space="preserve">                         </t>
  </si>
  <si>
    <t>Městská infrastruktura</t>
  </si>
  <si>
    <t>Bezpečnost</t>
  </si>
  <si>
    <t>Hospodářství</t>
  </si>
  <si>
    <t>Vnitřní správa</t>
  </si>
  <si>
    <t>Pokladní správa</t>
  </si>
  <si>
    <t>Rozvoj obce</t>
  </si>
  <si>
    <t>Přijaté sankční platby</t>
  </si>
  <si>
    <t>FINANCOVÁNÍ</t>
  </si>
  <si>
    <t>X</t>
  </si>
  <si>
    <t>Městská část Praha 17</t>
  </si>
  <si>
    <t xml:space="preserve">    </t>
  </si>
  <si>
    <t xml:space="preserve">FV - finanční vypořádání </t>
  </si>
  <si>
    <t>BĚŽNÉ VÝDAJE</t>
  </si>
  <si>
    <t>KAPITÁLOVÉ VÝDAJE</t>
  </si>
  <si>
    <t>ROZDÍL PŘÍJMU A VÝDAJU</t>
  </si>
  <si>
    <t>použití fin. prostředků vytvořených v minulých letech                                 ř.1</t>
  </si>
  <si>
    <t>rezerva finančních prostředků            ř.2</t>
  </si>
  <si>
    <t xml:space="preserve">Poplatky za vedení účtu </t>
  </si>
  <si>
    <t>Poplatek za lázeňs. nebo rekreač. pobyt</t>
  </si>
  <si>
    <t>Poplatek ze psů</t>
  </si>
  <si>
    <t>Poplatek za užívání veř. prostranství</t>
  </si>
  <si>
    <t>Poplatek ze vstupného</t>
  </si>
  <si>
    <t>Poplatek z ubytovací kapacity</t>
  </si>
  <si>
    <t xml:space="preserve">                        </t>
  </si>
  <si>
    <t>Přijaté vratky transferů (FV za úřad)</t>
  </si>
  <si>
    <t>Tabulka č. 3</t>
  </si>
  <si>
    <t>Tabulka č. 1</t>
  </si>
  <si>
    <t>Tabulka č. 2</t>
  </si>
  <si>
    <t xml:space="preserve">Příděl </t>
  </si>
  <si>
    <t>Příjmy z poskytování služeb</t>
  </si>
  <si>
    <t xml:space="preserve">% čerpání k RU </t>
  </si>
  <si>
    <t xml:space="preserve">% plnění  k RU  </t>
  </si>
  <si>
    <t>RU - rozpočet upravený</t>
  </si>
  <si>
    <t>Doprava</t>
  </si>
  <si>
    <t>SR - státní rozpočet</t>
  </si>
  <si>
    <t>účelový znak (pro účetní evidenci):  810</t>
  </si>
  <si>
    <t>Tabulka č. 4</t>
  </si>
  <si>
    <t>(přepočtené osoby)</t>
  </si>
  <si>
    <t>% plnění</t>
  </si>
  <si>
    <t>Rozpočtové  kapitoly</t>
  </si>
  <si>
    <t>07 - Bezpečnost</t>
  </si>
  <si>
    <t>09 - Vnitřní správa</t>
  </si>
  <si>
    <t xml:space="preserve">CELKEM </t>
  </si>
  <si>
    <t>Příspěvkové organizace</t>
  </si>
  <si>
    <t>Městská část CELKEM</t>
  </si>
  <si>
    <t xml:space="preserve">                               Prostředky na platy (v tis. Kč)</t>
  </si>
  <si>
    <t>index</t>
  </si>
  <si>
    <t>08 - Hospodářství</t>
  </si>
  <si>
    <t xml:space="preserve">CELKEM              </t>
  </si>
  <si>
    <t xml:space="preserve">CELKEM           </t>
  </si>
  <si>
    <t>z toho:</t>
  </si>
  <si>
    <t>nájemné z pozemků</t>
  </si>
  <si>
    <t>úroky z bankovních účtů</t>
  </si>
  <si>
    <t>mzdové náklady vč. zákonných odvodů</t>
  </si>
  <si>
    <t>v Kč</t>
  </si>
  <si>
    <t>ORJ</t>
  </si>
  <si>
    <t>účel dotace - název akce</t>
  </si>
  <si>
    <t>poskytnuto</t>
  </si>
  <si>
    <t xml:space="preserve">poskytnuto dle </t>
  </si>
  <si>
    <t xml:space="preserve">vyčerpáno </t>
  </si>
  <si>
    <t>%</t>
  </si>
  <si>
    <t>dle usnesení</t>
  </si>
  <si>
    <t>čerpání</t>
  </si>
  <si>
    <t xml:space="preserve">Poznámka: </t>
  </si>
  <si>
    <t>Tabulka č. 8</t>
  </si>
  <si>
    <t>typ dotace</t>
  </si>
  <si>
    <t>usnesení</t>
  </si>
  <si>
    <t>Tabulka č. 3A</t>
  </si>
  <si>
    <t>zřízen: Zastupitelstvem městské části Praha 17 dne 22.3.2006 - usnesení č. 31</t>
  </si>
  <si>
    <t>účelový znak (pro účetní evidenci):  210</t>
  </si>
  <si>
    <t>Tvorba celkem</t>
  </si>
  <si>
    <t>Čerpání celkem</t>
  </si>
  <si>
    <t>Příspěvkové org.</t>
  </si>
  <si>
    <t xml:space="preserve">Sociální fond  </t>
  </si>
  <si>
    <t>Kč</t>
  </si>
  <si>
    <t xml:space="preserve">Fond obnovy majetku městské části Praha 17 </t>
  </si>
  <si>
    <t xml:space="preserve">     činnosti</t>
  </si>
  <si>
    <t>Celkem</t>
  </si>
  <si>
    <t xml:space="preserve">   Tabulka č. 6</t>
  </si>
  <si>
    <t>Celkem vč.zaměstnanců HČ</t>
  </si>
  <si>
    <t>Sociální oblast a zdravotnictví</t>
  </si>
  <si>
    <t>Ostatní platby za provedené práce (v tis. Kč)</t>
  </si>
  <si>
    <t xml:space="preserve">usnesení </t>
  </si>
  <si>
    <t>Přijaté dary a přijatá pojistná plnění</t>
  </si>
  <si>
    <t>Tabulka č. 7</t>
  </si>
  <si>
    <t>PŘÍJMY CELKEM</t>
  </si>
  <si>
    <t>VÝDAJE CELKEM</t>
  </si>
  <si>
    <t>KAPITÁLOVÉ PŘÍJMY</t>
  </si>
  <si>
    <t xml:space="preserve">DOTACE </t>
  </si>
  <si>
    <t>FINANCOVÁNÍ CELKEM</t>
  </si>
  <si>
    <t xml:space="preserve">               Tabulka č. 5</t>
  </si>
  <si>
    <t>Splátky půjčených prostř.od obyvatelstva</t>
  </si>
  <si>
    <t>Splátky půjček</t>
  </si>
  <si>
    <t>na nákup knižního fondu pro knihovnu</t>
  </si>
  <si>
    <t>schválený</t>
  </si>
  <si>
    <t>skutečnost</t>
  </si>
  <si>
    <t>plán</t>
  </si>
  <si>
    <t>plnění</t>
  </si>
  <si>
    <t>v %</t>
  </si>
  <si>
    <t xml:space="preserve">    Výnosy a tržby (v tis. Kč)</t>
  </si>
  <si>
    <t xml:space="preserve">nájemné z bytů                                                  </t>
  </si>
  <si>
    <t>nájemné z nebytových prostorů</t>
  </si>
  <si>
    <t xml:space="preserve">nájemné ostatní </t>
  </si>
  <si>
    <t>tržby z prodeje obecního majetku</t>
  </si>
  <si>
    <t xml:space="preserve">ostatní výnosy </t>
  </si>
  <si>
    <t xml:space="preserve">   Náklady (v tis. Kč)</t>
  </si>
  <si>
    <t xml:space="preserve">z toho: </t>
  </si>
  <si>
    <t>materiálové náklady</t>
  </si>
  <si>
    <t>opravy a údržba</t>
  </si>
  <si>
    <t>provozní služby</t>
  </si>
  <si>
    <t>ostatní služby</t>
  </si>
  <si>
    <t>právní služby</t>
  </si>
  <si>
    <t>odměna správní firmě</t>
  </si>
  <si>
    <t xml:space="preserve">daň z převodu nemovitostí                                </t>
  </si>
  <si>
    <r>
      <t>ostatní náklady (</t>
    </r>
    <r>
      <rPr>
        <sz val="8"/>
        <rFont val="Arial CE"/>
        <family val="0"/>
      </rPr>
      <t>opravy účetnictví z minulých let)</t>
    </r>
  </si>
  <si>
    <t>Hospodářský výsledek (+zisk  -ztráta)</t>
  </si>
  <si>
    <t>Daň z nemovitých věcí</t>
  </si>
  <si>
    <t>PŘEVODY Z HOSPODÁŘSKÉ ČINNOSTI</t>
  </si>
  <si>
    <t>Příspěvek na výkon státní správy ze SR</t>
  </si>
  <si>
    <t>Finanční vztah z rozpočtu HMP</t>
  </si>
  <si>
    <t>řádek č. 3  -   na daném řádku se promítá nárůst finančních prostředků na bankovních účtech</t>
  </si>
  <si>
    <t>Dotace ze SR</t>
  </si>
  <si>
    <t>Rozdíl (tvorba - čerpání)</t>
  </si>
  <si>
    <t>Vitamíny, vakcíny</t>
  </si>
  <si>
    <t>Návratné půjčky</t>
  </si>
  <si>
    <t>05 - Sociální oblast - Centrum</t>
  </si>
  <si>
    <t>06 - Kultura a sport - KC Průhon</t>
  </si>
  <si>
    <t>06 - Kultura a sport</t>
  </si>
  <si>
    <t>zaměstnanci  HČ                       x)</t>
  </si>
  <si>
    <r>
      <t xml:space="preserve"> </t>
    </r>
    <r>
      <rPr>
        <sz val="10"/>
        <rFont val="Arial CE"/>
        <family val="0"/>
      </rPr>
      <t>x)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zaměstnanci kapitoly 09 - Vnitřní správa, kteří se podílejí svojí pracovní činností na hospodářské</t>
    </r>
  </si>
  <si>
    <t>05- Sociální oblast - Centrum</t>
  </si>
  <si>
    <t xml:space="preserve">06 - Kultura a sport - KC Průhon </t>
  </si>
  <si>
    <t>na výkon pěstounské péče</t>
  </si>
  <si>
    <t xml:space="preserve">Převod z rozpočtu do fondu: </t>
  </si>
  <si>
    <t>Úroky</t>
  </si>
  <si>
    <t>Přesun z účtu se zvýhodněnou roční úrokovou sazbou</t>
  </si>
  <si>
    <t>Převod do rozpočtu na financování akcí dle skutečné potřeby:</t>
  </si>
  <si>
    <t>Poplatky za vedení účtu</t>
  </si>
  <si>
    <t xml:space="preserve">Kultura a sport </t>
  </si>
  <si>
    <t>ÚZ - účelový znak</t>
  </si>
  <si>
    <t>Dotace z rozpočtu HMP-neinvestiční</t>
  </si>
  <si>
    <t>Dotace z rozpočtu HMP-investiční</t>
  </si>
  <si>
    <t>Dotace od jiné městské části</t>
  </si>
  <si>
    <t>Psychosomatické centrum pro rodinu a dítě</t>
  </si>
  <si>
    <t>index 17/16</t>
  </si>
  <si>
    <t xml:space="preserve">                        vč. peněžních fondů oproti stavu k 1.1. 2017</t>
  </si>
  <si>
    <t>Poč. stav k 1. 1. 2017</t>
  </si>
  <si>
    <t>Počáteční stav k 1.1. 2017</t>
  </si>
  <si>
    <t>upravený limit 2017</t>
  </si>
  <si>
    <t>schválený limit 2017</t>
  </si>
  <si>
    <t xml:space="preserve"> 17/16 (%)</t>
  </si>
  <si>
    <t>17/16</t>
  </si>
  <si>
    <t>EU - Šablony pro MŠ Laudova</t>
  </si>
  <si>
    <t>na podporu výuky českého jazyka</t>
  </si>
  <si>
    <t>na výkon pěstounské péče - převod z roku 2016</t>
  </si>
  <si>
    <t>OPPPR - Operační program Praha - pól růstu</t>
  </si>
  <si>
    <t>ÚZ-účelové znaky</t>
  </si>
  <si>
    <t>ZHMP č. 24/64 z 23.2.17</t>
  </si>
  <si>
    <t>Příspěvek na stravenky vč. 12/2016</t>
  </si>
  <si>
    <t>Penzijní připojištění  vč. 12/2016</t>
  </si>
  <si>
    <t>Tabulka č. 9</t>
  </si>
  <si>
    <t>název akce</t>
  </si>
  <si>
    <t>projekt</t>
  </si>
  <si>
    <t>přijatá</t>
  </si>
  <si>
    <t>vyčerpáno</t>
  </si>
  <si>
    <t xml:space="preserve">převod </t>
  </si>
  <si>
    <t>dotace</t>
  </si>
  <si>
    <t>fin. prostředků</t>
  </si>
  <si>
    <t>do r. 2017</t>
  </si>
  <si>
    <t>OPPPR</t>
  </si>
  <si>
    <t>OPPMP</t>
  </si>
  <si>
    <t>OPPPR - Operační program Praha - pól růstu  (EU 50%, HMP 30%, MČ 20%)</t>
  </si>
  <si>
    <r>
      <t xml:space="preserve">OPPMP - Operační program potravinové a metriální pomoci </t>
    </r>
    <r>
      <rPr>
        <sz val="10"/>
        <rFont val="Arial CE"/>
        <family val="0"/>
      </rPr>
      <t>(EU 85%, SR 15%)</t>
    </r>
  </si>
  <si>
    <t>Způsobilé (uznatelné) výdaje - výdaje, které mohou být hrazeny z finančních prostředků schváleného projektu</t>
  </si>
  <si>
    <t>celková výše dotace:</t>
  </si>
  <si>
    <t>vyčerpáno v roce 2016 :</t>
  </si>
  <si>
    <t>celkem</t>
  </si>
  <si>
    <t>OPVVV</t>
  </si>
  <si>
    <t>OPVVV - Operační program výzkum, vývoj a vzdělávání</t>
  </si>
  <si>
    <r>
      <t xml:space="preserve">EU - Šablony pro MŠ Laudova </t>
    </r>
    <r>
      <rPr>
        <sz val="8"/>
        <rFont val="Arial CE"/>
        <family val="0"/>
      </rPr>
      <t>(projekt OPVVV)</t>
    </r>
  </si>
  <si>
    <t>RHMP č.300 z 14.2.17</t>
  </si>
  <si>
    <t>ZHMP č. 24/57 z 23.2.17</t>
  </si>
  <si>
    <t>RHMP č. 538 z 13.3.17</t>
  </si>
  <si>
    <t>OPVVV - Operační program výzkum, vývoj a vzdělávání (EU 50%, SR 50%)</t>
  </si>
  <si>
    <t>vyčerpáno v roce 2017:</t>
  </si>
  <si>
    <t>RHMP č. 613 z 21.3.17</t>
  </si>
  <si>
    <r>
      <t xml:space="preserve">EU - Šablony pro MŠ Bendova </t>
    </r>
    <r>
      <rPr>
        <sz val="8"/>
        <rFont val="Arial CE"/>
        <family val="0"/>
      </rPr>
      <t>(projekt OPVVV)</t>
    </r>
  </si>
  <si>
    <t>RHMP č. 608 z 21.3.17</t>
  </si>
  <si>
    <t>OPZ - Operační program zaměstnanost</t>
  </si>
  <si>
    <r>
      <t xml:space="preserve">Strategické plánování rozvoje MČ </t>
    </r>
    <r>
      <rPr>
        <sz val="8"/>
        <rFont val="Arial CE"/>
        <family val="0"/>
      </rPr>
      <t>(projekt OPZ)</t>
    </r>
  </si>
  <si>
    <r>
      <t xml:space="preserve">EU - Šablony pro ZŠ J. Wericha </t>
    </r>
    <r>
      <rPr>
        <sz val="8"/>
        <rFont val="Arial CE"/>
        <family val="0"/>
      </rPr>
      <t>(projekt OPVVV)</t>
    </r>
  </si>
  <si>
    <t xml:space="preserve">EU - Šablony pro ZŠ J. Wericha </t>
  </si>
  <si>
    <t xml:space="preserve">EU - Šablony pro MŠ Bendova </t>
  </si>
  <si>
    <t xml:space="preserve">Strategické plánování rozvoje MČ </t>
  </si>
  <si>
    <t>OPZ</t>
  </si>
  <si>
    <t>690,990</t>
  </si>
  <si>
    <t>Poliklinika Řepy - návrh, dodání a montáž systému generálního klíče</t>
  </si>
  <si>
    <t>Propojení ulic u Boroviček a Na Fialce</t>
  </si>
  <si>
    <t>Rekonstrukce komunikace v ul. Hořovského</t>
  </si>
  <si>
    <t>ZŠ genpor. Fr. Peřiny - rekonstrukce varny</t>
  </si>
  <si>
    <t>Víceúčelové sportovní centrum Na Chobotě</t>
  </si>
  <si>
    <t>Dům s pečovatelskou službou</t>
  </si>
  <si>
    <t>(ze státního rozpočtu, projekty OPPPR, OPVVV a OPZ)</t>
  </si>
  <si>
    <t>index 17/16  (%)</t>
  </si>
  <si>
    <t>na Sportovní centrum Na Chobotě</t>
  </si>
  <si>
    <t xml:space="preserve">na prevenci kriminality </t>
  </si>
  <si>
    <t>na aktivity protidrogové prevence</t>
  </si>
  <si>
    <t>na primární prevenci ve školách</t>
  </si>
  <si>
    <t>na zkoušky zvláštní odborné způsobilosti</t>
  </si>
  <si>
    <t>na mzdové náklady asistentů pedagoga</t>
  </si>
  <si>
    <t>na provoz JSDH Řepy</t>
  </si>
  <si>
    <t>na podporu projektů v procesu plánování soc.služeb</t>
  </si>
  <si>
    <r>
      <t xml:space="preserve">změna stavu krát.prostředků (rozdíl) 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ř.3</t>
    </r>
  </si>
  <si>
    <t>Příspěvek na sport, kulturu a rekreaci vč. 12/2016</t>
  </si>
  <si>
    <t>Dětské hřiště Laudova</t>
  </si>
  <si>
    <t>Dětské hřiště Vondorušova</t>
  </si>
  <si>
    <t>MŠ Bendova - klimatizační jednotka</t>
  </si>
  <si>
    <t>Koupě pozemku</t>
  </si>
  <si>
    <t>09 - Vnitřní správa x)</t>
  </si>
  <si>
    <t>RHMP č. 766 z 4.4.17</t>
  </si>
  <si>
    <t>RHMP č. 604 z 21.3.17</t>
  </si>
  <si>
    <t>RHMP č. 764 z 4.4.17</t>
  </si>
  <si>
    <t>RHMP č. 990 z 2.5.17</t>
  </si>
  <si>
    <t>na podporu integrace cizinců</t>
  </si>
  <si>
    <t>RHMP č. 1152 z 23.5.17</t>
  </si>
  <si>
    <r>
      <t xml:space="preserve">Místní akční plán P 17 </t>
    </r>
    <r>
      <rPr>
        <sz val="8"/>
        <rFont val="Arial CE"/>
        <family val="0"/>
      </rPr>
      <t>(projekt OPVVV)</t>
    </r>
  </si>
  <si>
    <t>RHMP č. 1535 z 20.6.17</t>
  </si>
  <si>
    <t xml:space="preserve">na podporu poskytování soc. služeb </t>
  </si>
  <si>
    <t>na výkon sociálně-právní ochrany dětí</t>
  </si>
  <si>
    <t>vyčerpáno v roce 2016</t>
  </si>
  <si>
    <t>vyčerpáno v roce 2017</t>
  </si>
  <si>
    <t>EU - Šablony pro MŠ Laudova ***)</t>
  </si>
  <si>
    <t>na Psychosomatické centrum osobního růstu *)</t>
  </si>
  <si>
    <t>**) účelová neinvestiční dotace MČ hl. m. Prahy pro jimi zřízené PO, jež jsou partnery projektu č. 10315 EU - školní obědy pro žáky ZŠ a MŠ:</t>
  </si>
  <si>
    <t>***) účelová neinvestiční dotace MČ hl. m. Prahy pro jimi zřízené PO, v rámci výzvy "Podpora škol formou projektu zjednodušeného vykazování - ŠABLONY pro MŠ":</t>
  </si>
  <si>
    <t>Dotace byla přijata v roce 2017. PO mohla začít s čerpáním po podání a přijetí žádosti o dotaci tzn. v roce 2016.</t>
  </si>
  <si>
    <t>č.29/25 z 14.9.17</t>
  </si>
  <si>
    <t>x</t>
  </si>
  <si>
    <t>RHMP č. 2208 z  5.9.17</t>
  </si>
  <si>
    <r>
      <t xml:space="preserve">EU - Šablony MŠ Pastelka </t>
    </r>
    <r>
      <rPr>
        <sz val="8"/>
        <rFont val="Arial CE"/>
        <family val="0"/>
      </rPr>
      <t>(projekt OPVVV)</t>
    </r>
  </si>
  <si>
    <t>411</t>
  </si>
  <si>
    <t>EU - Šablony MŠ Pastelka</t>
  </si>
  <si>
    <t>na volby prezidenta ČR v roce 2018</t>
  </si>
  <si>
    <t>RHMP č. 2323 z 19.9.17</t>
  </si>
  <si>
    <t>ZHMP č. 29/9 z 14.9.17</t>
  </si>
  <si>
    <t xml:space="preserve">Multikulturní výchova na ZŠ genpor. Fr. Peřiny </t>
  </si>
  <si>
    <t>RHMP č. 1924 z 15.8.17</t>
  </si>
  <si>
    <t>na výkon sociální práce</t>
  </si>
  <si>
    <t>RHMP č. 1613 z 27.6.17</t>
  </si>
  <si>
    <t>RHMP č. 1614 z 27.6.17</t>
  </si>
  <si>
    <t>RHMP č. 1606 z 27.6.17</t>
  </si>
  <si>
    <r>
      <t xml:space="preserve">EU - Šablony ZŠ genpor. Fr. Peřiny </t>
    </r>
    <r>
      <rPr>
        <sz val="8"/>
        <rFont val="Arial CE"/>
        <family val="0"/>
      </rPr>
      <t>(projekt OPVVV)</t>
    </r>
  </si>
  <si>
    <r>
      <t xml:space="preserve">EU - Šablony MŠ Socháňova </t>
    </r>
    <r>
      <rPr>
        <sz val="8"/>
        <rFont val="Arial CE"/>
        <family val="0"/>
      </rPr>
      <t>(projekt OPVVV)</t>
    </r>
  </si>
  <si>
    <t xml:space="preserve">Místní akční plán P 17 </t>
  </si>
  <si>
    <t xml:space="preserve">EU - Šablony ZŠ genpor. Fr. Peřiny </t>
  </si>
  <si>
    <t xml:space="preserve">EU - Šablony MŠ Socháňova </t>
  </si>
  <si>
    <t>na přechod z knihovího systému Clavius na Tritius</t>
  </si>
  <si>
    <r>
      <t xml:space="preserve">Zkvalitnění vzdělávání na ZŠ genpor. Fr. Peřiny </t>
    </r>
    <r>
      <rPr>
        <sz val="8"/>
        <rFont val="Arial CE"/>
        <family val="0"/>
      </rPr>
      <t>(projekt OPPPR) *)</t>
    </r>
  </si>
  <si>
    <r>
      <t>Zkvalitnění vzdělávání na ZŠ genpor. Fr. Peřiny</t>
    </r>
    <r>
      <rPr>
        <sz val="8"/>
        <rFont val="Arial CE"/>
        <family val="0"/>
      </rPr>
      <t xml:space="preserve"> *) (projekt OPPPR)</t>
    </r>
  </si>
  <si>
    <t>Dotace z EU a HMP - investiční</t>
  </si>
  <si>
    <t>Dotace z EU a HMP - neinvestiční</t>
  </si>
  <si>
    <t>na volby do Poslanecké sněmovny</t>
  </si>
  <si>
    <t>RHMP č. 2557 z 24.10.17</t>
  </si>
  <si>
    <t>RHMP č. 2559 z 24.10.17</t>
  </si>
  <si>
    <t>990</t>
  </si>
  <si>
    <t>skutečnost k 31.12.17</t>
  </si>
  <si>
    <t>skutečnost k 31.12.16</t>
  </si>
  <si>
    <t>Rek. fotbalového hřiště při ZŠ genpor. Fr. Peřiny</t>
  </si>
  <si>
    <t>RHMP č. 3055 z 5.12.17</t>
  </si>
  <si>
    <t>Obec přátelská seniorům</t>
  </si>
  <si>
    <t>RHMP č. 3057 z 5.12.17</t>
  </si>
  <si>
    <r>
      <t xml:space="preserve">EU - Šablony MŠ Laudova </t>
    </r>
    <r>
      <rPr>
        <sz val="8"/>
        <rFont val="Arial CE"/>
        <family val="0"/>
      </rPr>
      <t>(projekt OPVVV)</t>
    </r>
  </si>
  <si>
    <t>RHMP č. 2787 z 13.11.17</t>
  </si>
  <si>
    <t xml:space="preserve">na výdaje JSDH </t>
  </si>
  <si>
    <t>RHMP č. 2970 z 13.11.17</t>
  </si>
  <si>
    <r>
      <t xml:space="preserve">EU - Šablony MŠ Bendova </t>
    </r>
    <r>
      <rPr>
        <sz val="8"/>
        <rFont val="Arial CE"/>
        <family val="0"/>
      </rPr>
      <t>(projekt OPVVV)</t>
    </r>
  </si>
  <si>
    <t>RHMP č. 3231 z 19.12.17</t>
  </si>
  <si>
    <t>OPZ - Operační program zaměstnanost (EU 50%, SR 45%, MČ 5%)</t>
  </si>
  <si>
    <t>k 31. 12. 2017</t>
  </si>
  <si>
    <t>Přehled účelových dotací za rok 2017 včetně jejich čerpání</t>
  </si>
  <si>
    <t>k 31.12.2017</t>
  </si>
  <si>
    <t>Přehled účelových dotací z rozpočtu HMP za rok 2017 včetně jejich čerpání</t>
  </si>
  <si>
    <t>Hospodářská činnost k 31. 12. 2017</t>
  </si>
  <si>
    <t>k 31.12.</t>
  </si>
  <si>
    <t>Zůstatek na bank.účtech HČ k 31.12.        v Kč</t>
  </si>
  <si>
    <t>Čerpání platových prostředků k 31. 12. 2017</t>
  </si>
  <si>
    <t>skuteč. k 31.12.17</t>
  </si>
  <si>
    <t>skuteč. k 31.12.16</t>
  </si>
  <si>
    <t>Plnění počtu zaměstnanců k 31. 12. 2017</t>
  </si>
  <si>
    <r>
      <t xml:space="preserve">Komentář k vykazovanému </t>
    </r>
    <r>
      <rPr>
        <b/>
        <u val="single"/>
        <sz val="12"/>
        <rFont val="Arial CE"/>
        <family val="2"/>
      </rPr>
      <t xml:space="preserve">skutečnému plnění </t>
    </r>
    <r>
      <rPr>
        <u val="single"/>
        <sz val="12"/>
        <rFont val="Arial CE"/>
        <family val="2"/>
      </rPr>
      <t>třídy 8 - financování k 31. 12. 2017</t>
    </r>
  </si>
  <si>
    <t>index 17/16 (v %)  - porovnání skutečného plnění rozpočtu za rok 2017 s rokem 2016</t>
  </si>
  <si>
    <t>index 17/16 (v %) - porovnání skutečného čerpání rozpočtu za rok 2017 s rokem 2016</t>
  </si>
  <si>
    <t>(bez akcí financovaných v rámci OPPPR)</t>
  </si>
  <si>
    <t>Číslo</t>
  </si>
  <si>
    <t>z rozpočtu</t>
  </si>
  <si>
    <t>dokladu</t>
  </si>
  <si>
    <t xml:space="preserve">ZHMP č./ ze dne </t>
  </si>
  <si>
    <t>plateb. kalen.</t>
  </si>
  <si>
    <t>HMP</t>
  </si>
  <si>
    <t>(RO)</t>
  </si>
  <si>
    <t>/u inv. akcí/</t>
  </si>
  <si>
    <t>INVESTIČNÍ</t>
  </si>
  <si>
    <t>MČ Praha 17 - vybudování fitparku</t>
  </si>
  <si>
    <r>
      <rPr>
        <b/>
        <sz val="10"/>
        <rFont val="Arial CE"/>
        <family val="0"/>
      </rPr>
      <t>změna charakteru</t>
    </r>
    <r>
      <rPr>
        <sz val="10"/>
        <rFont val="Arial CE"/>
        <family val="2"/>
      </rPr>
      <t>-ZŠ genpor.Fr.Peřiny-rekonstonstrukce varny</t>
    </r>
  </si>
  <si>
    <t>č.31/22 z 30.11.17</t>
  </si>
  <si>
    <t>NEINVESTIČNÍ</t>
  </si>
  <si>
    <t>na posílení mzdových prostředků</t>
  </si>
  <si>
    <t>č.25/19 z 30.3.17</t>
  </si>
  <si>
    <t>č.29/40 z 14.9.17</t>
  </si>
  <si>
    <t>č.31/9 z 30.11.17</t>
  </si>
  <si>
    <t xml:space="preserve">na podporu registrovaných soc. služeb                   </t>
  </si>
  <si>
    <t>na podporu registrovaných soc. služeb</t>
  </si>
  <si>
    <t>č.24/55 z 23.2.17</t>
  </si>
  <si>
    <t>č.24/61 z 23.2.17</t>
  </si>
  <si>
    <t>č.24/53 z 23.2.17</t>
  </si>
  <si>
    <t>č.25/70 z 30.3.17</t>
  </si>
  <si>
    <t>č.26/41 z 27.4.17</t>
  </si>
  <si>
    <t>č.26/39 z 27.4.17</t>
  </si>
  <si>
    <t>č.26/4 z 27.4.17</t>
  </si>
  <si>
    <t>č.26/56 z 27.4.17</t>
  </si>
  <si>
    <t>č.26/57 z 27.4.17</t>
  </si>
  <si>
    <t>č.28/89 z 15.6.17</t>
  </si>
  <si>
    <t>č.28/105 z 15.6.17</t>
  </si>
  <si>
    <t>č.29/16 z 14.9.17</t>
  </si>
  <si>
    <t>ÚZ</t>
  </si>
  <si>
    <t>na ZŠ genpor. Fr. Peřiny - vybavení (rekonstrukce varny)</t>
  </si>
  <si>
    <t>HMP - hlavní město Praha</t>
  </si>
  <si>
    <t>RO - rozpočtové opatření</t>
  </si>
  <si>
    <t>ZHMP - Zastupitelstvo hlavního města Prahy</t>
  </si>
  <si>
    <t>EU - Evropská unie</t>
  </si>
  <si>
    <t>Poznámky:</t>
  </si>
  <si>
    <r>
      <t>Odborná účebna přírodních věd ZŠ J. Wericha</t>
    </r>
    <r>
      <rPr>
        <sz val="8"/>
        <rFont val="Arial CE"/>
        <family val="0"/>
      </rPr>
      <t xml:space="preserve"> *)              (projekt OPPPR)</t>
    </r>
  </si>
  <si>
    <t>ORJ - organizační jednotka (první zleva označení kapitoly a další dvě místa analytické členění v rámci kapitoly)</t>
  </si>
  <si>
    <r>
      <t xml:space="preserve">Multikulturní výchova na ZŠ genpor. Fr. Peřiny </t>
    </r>
    <r>
      <rPr>
        <sz val="8"/>
        <rFont val="Arial CE"/>
        <family val="0"/>
      </rPr>
      <t>(projekt OPPPR)</t>
    </r>
  </si>
  <si>
    <t>120,411</t>
  </si>
  <si>
    <t>*) dotace nebyla připsána na účet městské části z důvodu nevyčerpání způsobilých výdajů přidělené dotace v roce 2016</t>
  </si>
  <si>
    <t>Poznámka:</t>
  </si>
  <si>
    <t xml:space="preserve">EU - Šablony MŠ Laudova </t>
  </si>
  <si>
    <t>EU - Šablony MŠ Bendova</t>
  </si>
  <si>
    <r>
      <t xml:space="preserve">                                      </t>
    </r>
    <r>
      <rPr>
        <b/>
        <sz val="10"/>
        <rFont val="Arial CE"/>
        <family val="0"/>
      </rPr>
      <t xml:space="preserve">   (podíl EU a HMP - způsobilé výdaje)</t>
    </r>
  </si>
  <si>
    <t>Stav účtu dle výpisu k 31. 12. 2017</t>
  </si>
  <si>
    <t>Stav finanční prostředků ve fondu obnovy majetku m.č. k 31. 12. 2017</t>
  </si>
  <si>
    <t>ZUŠ Blatiny - klimatizační jednotka</t>
  </si>
  <si>
    <t>ZŠ genpor. Fr. Peřiny - rekonstrukce elekroinstalace</t>
  </si>
  <si>
    <t>MŠ Laudova - obj. Brunnerova - rekonstrukce elektroinstalace</t>
  </si>
  <si>
    <t>MŠ Laudova - rekonstrukce eletroinstalce</t>
  </si>
  <si>
    <t>MŠ Socháňova - PD rekonstrukce elektroinstalace</t>
  </si>
  <si>
    <t>Dětské hřiště Mřkvičkova</t>
  </si>
  <si>
    <t>Bendova 1121 - pořízení klimatizační jednotky a zastínění</t>
  </si>
  <si>
    <t>Projektová dokumentace k investučním záměrům - doprava</t>
  </si>
  <si>
    <t>Projektová dokumentace k investučním záměrům - rozvoj obce</t>
  </si>
  <si>
    <t>Převod čistého zisku z prodeje bytových jednotek r. 2016 a r. 2017</t>
  </si>
  <si>
    <t>Převod z prodeje bytů IV. čtvrtletí roku 2017      (uskuteční se v r. 2018)</t>
  </si>
  <si>
    <t xml:space="preserve">  o účelové dotace ze státního rozpočtu - na činnosti vykonávanými v oblasti sociálně-právní ochrany dětí (2 020 tis. Kč), na výkon sociální práce (669 tis. Kč)</t>
  </si>
  <si>
    <t xml:space="preserve">  dále došlo k navýšení o zůstatek z nevyčerpaných platových prostředků za prosinec 2016 (866 tis. Kč), navýšení z rezervy m. č. na platy zaměstnanců </t>
  </si>
  <si>
    <t>a snížení o navýšení položky odstupné (6 tis. Kč)</t>
  </si>
  <si>
    <t xml:space="preserve">  (112 tis. Kč), zřízení nového systemizovaného místa v odboru občansko-správním, oddělení osobních dokladů s účinností od 1. 10. 2017 (81 tis. Kč) </t>
  </si>
  <si>
    <t xml:space="preserve">  na projekt „Strategické plánování rozvoje MČ“ (234,1 tis. Kč),</t>
  </si>
  <si>
    <t xml:space="preserve">  o dotaci ze státního rozpočtu v souvislosti s činnostmi vykonávanými v oblasti podpory integrace cizinců   (107 tis. Kč),</t>
  </si>
  <si>
    <t xml:space="preserve">  na projekt „Strategické plánování rozvoje MČ“ (40 tis. Kč),  na práce, které jsou zajišťovány na tvorbě Místního akčního plánu vzdělávání </t>
  </si>
  <si>
    <t xml:space="preserve">  pro Prahu 17 (581,1 tis. Kč), na výdaje spojené s přípravou a konáním voleb do Poslanecké sněmovny Parlamentu České republiky (ve výši 330 tis. Kč).</t>
  </si>
  <si>
    <t xml:space="preserve">  na odměny členům okrskových volebních komisí (69 tis. Kč) a na práce které jsou zajišťovány v rámci projektů EU (418,8 tis. Kč)</t>
  </si>
  <si>
    <t xml:space="preserve">  z přidělené dotace.</t>
  </si>
  <si>
    <r>
      <t xml:space="preserve">x) </t>
    </r>
    <r>
      <rPr>
        <u val="single"/>
        <sz val="10"/>
        <rFont val="Arial CE"/>
        <family val="2"/>
      </rPr>
      <t>limit prostředků na platy navýšen: o účelové dotace ze státního rozpočtu</t>
    </r>
    <r>
      <rPr>
        <sz val="10"/>
        <rFont val="Arial CE"/>
        <family val="2"/>
      </rPr>
      <t xml:space="preserve">:   </t>
    </r>
  </si>
  <si>
    <r>
      <t xml:space="preserve"> </t>
    </r>
    <r>
      <rPr>
        <u val="single"/>
        <sz val="10"/>
        <color indexed="10"/>
        <rFont val="Arial CE"/>
        <family val="2"/>
      </rPr>
      <t xml:space="preserve"> </t>
    </r>
    <r>
      <rPr>
        <u val="single"/>
        <sz val="10"/>
        <rFont val="Arial CE"/>
        <family val="2"/>
      </rPr>
      <t>limit ostatních plateb za provedené práce navýšen</t>
    </r>
    <r>
      <rPr>
        <sz val="10"/>
        <rFont val="Arial CE"/>
        <family val="2"/>
      </rPr>
      <t xml:space="preserve">: </t>
    </r>
  </si>
  <si>
    <t>předpis daňové povinnosti;</t>
  </si>
  <si>
    <t>- ZŠ Jana Wericha, Španielova 19/1111</t>
  </si>
  <si>
    <t xml:space="preserve">- ZŠ genpor. Fr. Peřiny, Socháňova 1139     </t>
  </si>
  <si>
    <t>poskytnuto dle plateb. kalen. /u inv. akcí/</t>
  </si>
  <si>
    <r>
      <t xml:space="preserve">Nevyčerpané finanční prostředky ve výši </t>
    </r>
    <r>
      <rPr>
        <b/>
        <sz val="10"/>
        <rFont val="Arial CE"/>
        <family val="0"/>
      </rPr>
      <t>278 136,60 Kč</t>
    </r>
    <r>
      <rPr>
        <sz val="10"/>
        <rFont val="Arial CE"/>
        <family val="0"/>
      </rPr>
      <t xml:space="preserve"> z projektu "Školní obědy dostupné pro každé dítě" byly vráceny na účet hl. m. Prahy dne 3. 11. 2017.</t>
    </r>
  </si>
  <si>
    <r>
      <t xml:space="preserve">na Psychosomatické centrum osobního růstu - </t>
    </r>
    <r>
      <rPr>
        <sz val="8"/>
        <rFont val="Arial CE"/>
        <family val="0"/>
      </rPr>
      <t>převod z roku 2016</t>
    </r>
  </si>
  <si>
    <r>
      <t>na Psychosomatické centrum osobního růstu</t>
    </r>
    <r>
      <rPr>
        <sz val="8"/>
        <rFont val="Arial CE"/>
        <family val="0"/>
      </rPr>
      <t xml:space="preserve"> - převod z roku 2016</t>
    </r>
  </si>
  <si>
    <r>
      <t>na školní obědy dostupné pro každé dítě</t>
    </r>
    <r>
      <rPr>
        <sz val="10"/>
        <rFont val="Calibri"/>
        <family val="2"/>
      </rPr>
      <t>**)</t>
    </r>
    <r>
      <rPr>
        <sz val="10"/>
        <rFont val="Arial CE"/>
        <family val="0"/>
      </rPr>
      <t xml:space="preserve"> - </t>
    </r>
    <r>
      <rPr>
        <sz val="8"/>
        <rFont val="Arial CE"/>
        <family val="0"/>
      </rPr>
      <t>převod z roku 2016</t>
    </r>
  </si>
  <si>
    <r>
      <t xml:space="preserve">na  Psychosomatické centrum **)     </t>
    </r>
    <r>
      <rPr>
        <sz val="8"/>
        <rFont val="Arial CE"/>
        <family val="0"/>
      </rPr>
      <t xml:space="preserve"> (projekt OPPPR)</t>
    </r>
  </si>
  <si>
    <r>
      <t>Zkvalitnění vzdělávání na ZŠ genpor. Fr. Peřiny</t>
    </r>
    <r>
      <rPr>
        <sz val="8"/>
        <rFont val="Arial CE"/>
        <family val="0"/>
      </rPr>
      <t xml:space="preserve"> ****)</t>
    </r>
  </si>
  <si>
    <r>
      <t>Odborná účebna přírodních věd ZŠ J. Wericha</t>
    </r>
    <r>
      <rPr>
        <sz val="8"/>
        <rFont val="Arial CE"/>
        <family val="0"/>
      </rPr>
      <t xml:space="preserve"> ****)</t>
    </r>
  </si>
  <si>
    <t>Zkvalitnění vzdělávání na ZŠ genpor. Fr. Peřiny ****)</t>
  </si>
  <si>
    <r>
      <t>*)</t>
    </r>
    <r>
      <rPr>
        <sz val="10"/>
        <rFont val="Arial CE"/>
        <family val="0"/>
      </rPr>
      <t xml:space="preserve"> Dotace nebyly připsány na účet m. č. z důvodu nepodepsání smlouvy (nepřesnost v zápisu škol v rejstříku ekonomických subjektů ARES).</t>
    </r>
  </si>
  <si>
    <t>**) dotace nebyla připsána na účet městské části z důvodu nevyčerpání způsobilých výdajů přidělené dotace v roce 2016</t>
  </si>
  <si>
    <t>Stav finančních prostředků v účelovém fondu k 31. 12. 2017</t>
  </si>
  <si>
    <t>Finanční vypořádání příspěvkových organizací za rok 2017</t>
  </si>
  <si>
    <t>Kapitola 04 - Školství</t>
  </si>
  <si>
    <t>Organizace</t>
  </si>
  <si>
    <t>Hospodářský výsledek HČ</t>
  </si>
  <si>
    <t>Hospodářský výsledek DČ</t>
  </si>
  <si>
    <t xml:space="preserve">Příjmy </t>
  </si>
  <si>
    <t>K rozdělení</t>
  </si>
  <si>
    <t xml:space="preserve">      Příděly fondům</t>
  </si>
  <si>
    <t>ztráta</t>
  </si>
  <si>
    <t>zlepšený</t>
  </si>
  <si>
    <t>zisk po</t>
  </si>
  <si>
    <t>z prodeje</t>
  </si>
  <si>
    <t>do fondů</t>
  </si>
  <si>
    <t>fond</t>
  </si>
  <si>
    <t>hosp.výsl.</t>
  </si>
  <si>
    <t>zdanění</t>
  </si>
  <si>
    <t>majetku</t>
  </si>
  <si>
    <t>odměn</t>
  </si>
  <si>
    <t>rezervní</t>
  </si>
  <si>
    <t>ZŠ genpor. F. Peřiny</t>
  </si>
  <si>
    <t>ZŠ J. Wericha</t>
  </si>
  <si>
    <t>ZUŠ Blatiny</t>
  </si>
  <si>
    <t>MŠ Laudova</t>
  </si>
  <si>
    <t>MŠ Bendova</t>
  </si>
  <si>
    <t>MŠ Španielova</t>
  </si>
  <si>
    <t>MŠ Socháňova</t>
  </si>
  <si>
    <t>*) výsledek hospodaření z vlastní činnosti</t>
  </si>
  <si>
    <t>HČ - hlavní činnost</t>
  </si>
  <si>
    <t>DČ - doplňková činnost</t>
  </si>
  <si>
    <t>Tabulka č. 10</t>
  </si>
  <si>
    <t>Kapitola 05 - Sociální oblast a zdravotnictví</t>
  </si>
  <si>
    <t xml:space="preserve">       Příděly fondům</t>
  </si>
  <si>
    <t>Centrum</t>
  </si>
  <si>
    <t>soc.zdrav.služeb</t>
  </si>
  <si>
    <t xml:space="preserve">Kapitola 06 - Kultura a sport </t>
  </si>
  <si>
    <t xml:space="preserve">            v Kč</t>
  </si>
  <si>
    <t>Kulturní centrum</t>
  </si>
  <si>
    <t>Průhon</t>
  </si>
  <si>
    <t xml:space="preserve">  po obdržení finančních prostředků z projektů EU došlo ke změně zdrojového financování, finanční prostředky m .č. byly nahrazeny finančními prostředky</t>
  </si>
  <si>
    <t>****) Dotace nebyly připsány na účet m. č. z důvodu nepodepsání smlouvy (nepřesnost v zápisu škol v rejstříku ekonomických subjektů ARES).</t>
  </si>
  <si>
    <t>do r. 2018</t>
  </si>
  <si>
    <t>Přehled o čerpání finančních dotací na projekty v rámci operačních programů za rok 2017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</si>
</sst>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\ &quot;Kč&quot;"/>
    <numFmt numFmtId="178" formatCode="mmmm\ yy"/>
    <numFmt numFmtId="179" formatCode="0_);\(0\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[$-405]d\.\ mmmm\ yyyy"/>
    <numFmt numFmtId="186" formatCode="000\ 00"/>
    <numFmt numFmtId="187" formatCode="#,##0.00\ &quot;Kč&quot;"/>
    <numFmt numFmtId="188" formatCode="#,##0.00\ _K_č"/>
  </numFmts>
  <fonts count="85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10"/>
      <name val="Calibri"/>
      <family val="2"/>
    </font>
    <font>
      <u val="single"/>
      <sz val="10"/>
      <name val="Arial CE"/>
      <family val="0"/>
    </font>
    <font>
      <i/>
      <sz val="12"/>
      <name val="Arial CE"/>
      <family val="2"/>
    </font>
    <font>
      <u val="single"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sz val="10"/>
      <color indexed="59"/>
      <name val="Arial CE"/>
      <family val="0"/>
    </font>
    <font>
      <b/>
      <sz val="10"/>
      <color indexed="59"/>
      <name val="Arial CE"/>
      <family val="0"/>
    </font>
    <font>
      <sz val="12"/>
      <color indexed="10"/>
      <name val="Arial CE"/>
      <family val="2"/>
    </font>
    <font>
      <b/>
      <i/>
      <sz val="12"/>
      <color indexed="10"/>
      <name val="Arial CE"/>
      <family val="2"/>
    </font>
    <font>
      <sz val="12"/>
      <color indexed="59"/>
      <name val="Arial CE"/>
      <family val="2"/>
    </font>
    <font>
      <b/>
      <sz val="12"/>
      <color indexed="59"/>
      <name val="Arial CE"/>
      <family val="2"/>
    </font>
    <font>
      <i/>
      <sz val="10"/>
      <color indexed="59"/>
      <name val="Arial CE"/>
      <family val="2"/>
    </font>
    <font>
      <i/>
      <sz val="12"/>
      <color indexed="59"/>
      <name val="Arial CE"/>
      <family val="2"/>
    </font>
    <font>
      <b/>
      <i/>
      <sz val="10"/>
      <color indexed="59"/>
      <name val="Arial CE"/>
      <family val="2"/>
    </font>
    <font>
      <b/>
      <i/>
      <sz val="12"/>
      <color indexed="59"/>
      <name val="Arial CE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  <font>
      <sz val="10"/>
      <color theme="2" tint="-0.8999800086021423"/>
      <name val="Arial CE"/>
      <family val="0"/>
    </font>
    <font>
      <b/>
      <sz val="10"/>
      <color theme="2" tint="-0.8999800086021423"/>
      <name val="Arial CE"/>
      <family val="0"/>
    </font>
    <font>
      <sz val="12"/>
      <color rgb="FFFF0000"/>
      <name val="Arial CE"/>
      <family val="2"/>
    </font>
    <font>
      <b/>
      <i/>
      <sz val="12"/>
      <color rgb="FFFF0000"/>
      <name val="Arial CE"/>
      <family val="2"/>
    </font>
    <font>
      <sz val="12"/>
      <color theme="2" tint="-0.8999800086021423"/>
      <name val="Arial CE"/>
      <family val="2"/>
    </font>
    <font>
      <b/>
      <sz val="12"/>
      <color theme="2" tint="-0.8999800086021423"/>
      <name val="Arial CE"/>
      <family val="2"/>
    </font>
    <font>
      <i/>
      <sz val="10"/>
      <color theme="2" tint="-0.8999800086021423"/>
      <name val="Arial CE"/>
      <family val="2"/>
    </font>
    <font>
      <i/>
      <sz val="12"/>
      <color theme="2" tint="-0.8999800086021423"/>
      <name val="Arial CE"/>
      <family val="2"/>
    </font>
    <font>
      <b/>
      <i/>
      <sz val="10"/>
      <color theme="2" tint="-0.8999800086021423"/>
      <name val="Arial CE"/>
      <family val="2"/>
    </font>
    <font>
      <b/>
      <i/>
      <sz val="12"/>
      <color theme="2" tint="-0.8999800086021423"/>
      <name val="Arial CE"/>
      <family val="2"/>
    </font>
    <font>
      <i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ck"/>
      <right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38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10" fillId="33" borderId="14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33" borderId="28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/>
      <protection locked="0"/>
    </xf>
    <xf numFmtId="3" fontId="0" fillId="0" borderId="4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0" fillId="0" borderId="48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8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47" xfId="0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51" xfId="0" applyNumberFormat="1" applyBorder="1" applyAlignment="1">
      <alignment horizontal="right" indent="1"/>
    </xf>
    <xf numFmtId="0" fontId="0" fillId="0" borderId="52" xfId="0" applyBorder="1" applyAlignment="1">
      <alignment/>
    </xf>
    <xf numFmtId="0" fontId="0" fillId="0" borderId="13" xfId="0" applyBorder="1" applyAlignment="1">
      <alignment/>
    </xf>
    <xf numFmtId="0" fontId="0" fillId="0" borderId="48" xfId="0" applyFont="1" applyBorder="1" applyAlignment="1" applyProtection="1">
      <alignment/>
      <protection locked="0"/>
    </xf>
    <xf numFmtId="0" fontId="0" fillId="34" borderId="4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1" fillId="34" borderId="54" xfId="0" applyFont="1" applyFill="1" applyBorder="1" applyAlignment="1">
      <alignment/>
    </xf>
    <xf numFmtId="3" fontId="1" fillId="34" borderId="49" xfId="0" applyNumberFormat="1" applyFont="1" applyFill="1" applyBorder="1" applyAlignment="1">
      <alignment horizontal="right" indent="1"/>
    </xf>
    <xf numFmtId="3" fontId="1" fillId="34" borderId="55" xfId="0" applyNumberFormat="1" applyFont="1" applyFill="1" applyBorder="1" applyAlignment="1">
      <alignment horizontal="right" indent="1"/>
    </xf>
    <xf numFmtId="1" fontId="1" fillId="34" borderId="33" xfId="0" applyNumberFormat="1" applyFont="1" applyFill="1" applyBorder="1" applyAlignment="1">
      <alignment horizontal="center"/>
    </xf>
    <xf numFmtId="0" fontId="1" fillId="34" borderId="54" xfId="0" applyFont="1" applyFill="1" applyBorder="1" applyAlignment="1">
      <alignment/>
    </xf>
    <xf numFmtId="0" fontId="1" fillId="34" borderId="54" xfId="0" applyFont="1" applyFill="1" applyBorder="1" applyAlignment="1" applyProtection="1">
      <alignment/>
      <protection locked="0"/>
    </xf>
    <xf numFmtId="0" fontId="5" fillId="34" borderId="54" xfId="0" applyFont="1" applyFill="1" applyBorder="1" applyAlignment="1" applyProtection="1">
      <alignment wrapText="1"/>
      <protection locked="0"/>
    </xf>
    <xf numFmtId="0" fontId="0" fillId="34" borderId="49" xfId="0" applyFill="1" applyBorder="1" applyAlignment="1" applyProtection="1">
      <alignment horizontal="center" vertical="center" wrapText="1"/>
      <protection locked="0"/>
    </xf>
    <xf numFmtId="0" fontId="0" fillId="34" borderId="33" xfId="0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/>
      <protection locked="0"/>
    </xf>
    <xf numFmtId="0" fontId="1" fillId="34" borderId="54" xfId="0" applyFont="1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3" fontId="0" fillId="0" borderId="48" xfId="0" applyNumberFormat="1" applyBorder="1" applyAlignment="1">
      <alignment horizontal="center"/>
    </xf>
    <xf numFmtId="3" fontId="71" fillId="33" borderId="20" xfId="0" applyNumberFormat="1" applyFont="1" applyFill="1" applyBorder="1" applyAlignment="1" applyProtection="1">
      <alignment horizontal="center" vertical="center"/>
      <protection locked="0"/>
    </xf>
    <xf numFmtId="3" fontId="71" fillId="33" borderId="20" xfId="0" applyNumberFormat="1" applyFont="1" applyFill="1" applyBorder="1" applyAlignment="1" applyProtection="1">
      <alignment horizontal="center" vertical="center"/>
      <protection/>
    </xf>
    <xf numFmtId="3" fontId="71" fillId="33" borderId="47" xfId="0" applyNumberFormat="1" applyFont="1" applyFill="1" applyBorder="1" applyAlignment="1" applyProtection="1">
      <alignment horizontal="center" vertical="center"/>
      <protection/>
    </xf>
    <xf numFmtId="3" fontId="71" fillId="33" borderId="20" xfId="0" applyNumberFormat="1" applyFont="1" applyFill="1" applyBorder="1" applyAlignment="1" applyProtection="1">
      <alignment horizontal="right" vertical="center"/>
      <protection locked="0"/>
    </xf>
    <xf numFmtId="3" fontId="71" fillId="33" borderId="30" xfId="0" applyNumberFormat="1" applyFont="1" applyFill="1" applyBorder="1" applyAlignment="1" applyProtection="1">
      <alignment horizontal="center" vertical="center"/>
      <protection locked="0"/>
    </xf>
    <xf numFmtId="3" fontId="71" fillId="33" borderId="30" xfId="0" applyNumberFormat="1" applyFont="1" applyFill="1" applyBorder="1" applyAlignment="1" applyProtection="1">
      <alignment horizontal="right" vertical="center"/>
      <protection locked="0"/>
    </xf>
    <xf numFmtId="3" fontId="71" fillId="33" borderId="30" xfId="0" applyNumberFormat="1" applyFont="1" applyFill="1" applyBorder="1" applyAlignment="1" applyProtection="1">
      <alignment horizontal="right" vertical="center"/>
      <protection/>
    </xf>
    <xf numFmtId="3" fontId="71" fillId="33" borderId="58" xfId="0" applyNumberFormat="1" applyFont="1" applyFill="1" applyBorder="1" applyAlignment="1" applyProtection="1">
      <alignment horizontal="right" vertical="center"/>
      <protection/>
    </xf>
    <xf numFmtId="3" fontId="71" fillId="33" borderId="29" xfId="0" applyNumberFormat="1" applyFont="1" applyFill="1" applyBorder="1" applyAlignment="1" applyProtection="1">
      <alignment horizontal="right" vertical="center"/>
      <protection locked="0"/>
    </xf>
    <xf numFmtId="3" fontId="71" fillId="33" borderId="20" xfId="0" applyNumberFormat="1" applyFont="1" applyFill="1" applyBorder="1" applyAlignment="1" applyProtection="1">
      <alignment horizontal="right" vertical="center"/>
      <protection/>
    </xf>
    <xf numFmtId="3" fontId="71" fillId="33" borderId="47" xfId="0" applyNumberFormat="1" applyFont="1" applyFill="1" applyBorder="1" applyAlignment="1" applyProtection="1">
      <alignment horizontal="right" vertical="center"/>
      <protection/>
    </xf>
    <xf numFmtId="3" fontId="71" fillId="33" borderId="26" xfId="0" applyNumberFormat="1" applyFont="1" applyFill="1" applyBorder="1" applyAlignment="1" applyProtection="1">
      <alignment horizontal="right" vertical="center"/>
      <protection locked="0"/>
    </xf>
    <xf numFmtId="3" fontId="71" fillId="33" borderId="26" xfId="0" applyNumberFormat="1" applyFont="1" applyFill="1" applyBorder="1" applyAlignment="1" applyProtection="1">
      <alignment horizontal="right" vertical="center"/>
      <protection/>
    </xf>
    <xf numFmtId="3" fontId="71" fillId="33" borderId="37" xfId="0" applyNumberFormat="1" applyFont="1" applyFill="1" applyBorder="1" applyAlignment="1" applyProtection="1">
      <alignment horizontal="right" vertical="center"/>
      <protection/>
    </xf>
    <xf numFmtId="3" fontId="72" fillId="33" borderId="26" xfId="0" applyNumberFormat="1" applyFont="1" applyFill="1" applyBorder="1" applyAlignment="1" applyProtection="1">
      <alignment horizontal="right" vertical="center"/>
      <protection locked="0"/>
    </xf>
    <xf numFmtId="3" fontId="72" fillId="33" borderId="37" xfId="0" applyNumberFormat="1" applyFont="1" applyFill="1" applyBorder="1" applyAlignment="1" applyProtection="1">
      <alignment horizontal="right" vertical="center"/>
      <protection/>
    </xf>
    <xf numFmtId="3" fontId="71" fillId="33" borderId="0" xfId="0" applyNumberFormat="1" applyFont="1" applyFill="1" applyBorder="1" applyAlignment="1" applyProtection="1">
      <alignment horizontal="right" vertical="center"/>
      <protection/>
    </xf>
    <xf numFmtId="3" fontId="71" fillId="33" borderId="31" xfId="0" applyNumberFormat="1" applyFont="1" applyFill="1" applyBorder="1" applyAlignment="1" applyProtection="1">
      <alignment horizontal="right" vertical="center"/>
      <protection/>
    </xf>
    <xf numFmtId="3" fontId="73" fillId="33" borderId="31" xfId="0" applyNumberFormat="1" applyFont="1" applyFill="1" applyBorder="1" applyAlignment="1">
      <alignment horizontal="right" vertical="center"/>
    </xf>
    <xf numFmtId="3" fontId="71" fillId="33" borderId="27" xfId="0" applyNumberFormat="1" applyFont="1" applyFill="1" applyBorder="1" applyAlignment="1" applyProtection="1">
      <alignment horizontal="right" vertical="center"/>
      <protection/>
    </xf>
    <xf numFmtId="3" fontId="73" fillId="33" borderId="59" xfId="0" applyNumberFormat="1" applyFont="1" applyFill="1" applyBorder="1" applyAlignment="1">
      <alignment horizontal="right" vertical="center"/>
    </xf>
    <xf numFmtId="3" fontId="74" fillId="0" borderId="48" xfId="0" applyNumberFormat="1" applyFont="1" applyBorder="1" applyAlignment="1" applyProtection="1">
      <alignment horizontal="right"/>
      <protection locked="0"/>
    </xf>
    <xf numFmtId="3" fontId="74" fillId="0" borderId="20" xfId="0" applyNumberFormat="1" applyFont="1" applyBorder="1" applyAlignment="1" applyProtection="1">
      <alignment horizontal="right"/>
      <protection locked="0"/>
    </xf>
    <xf numFmtId="3" fontId="74" fillId="33" borderId="55" xfId="0" applyNumberFormat="1" applyFont="1" applyFill="1" applyBorder="1" applyAlignment="1" applyProtection="1">
      <alignment horizontal="right"/>
      <protection locked="0"/>
    </xf>
    <xf numFmtId="3" fontId="74" fillId="33" borderId="30" xfId="0" applyNumberFormat="1" applyFont="1" applyFill="1" applyBorder="1" applyAlignment="1" applyProtection="1">
      <alignment horizontal="right"/>
      <protection locked="0"/>
    </xf>
    <xf numFmtId="3" fontId="75" fillId="34" borderId="49" xfId="0" applyNumberFormat="1" applyFont="1" applyFill="1" applyBorder="1" applyAlignment="1" applyProtection="1">
      <alignment horizontal="right" vertical="center"/>
      <protection/>
    </xf>
    <xf numFmtId="3" fontId="74" fillId="0" borderId="20" xfId="0" applyNumberFormat="1" applyFont="1" applyBorder="1" applyAlignment="1" applyProtection="1">
      <alignment horizontal="right"/>
      <protection/>
    </xf>
    <xf numFmtId="3" fontId="74" fillId="0" borderId="47" xfId="0" applyNumberFormat="1" applyFont="1" applyBorder="1" applyAlignment="1" applyProtection="1">
      <alignment horizontal="right"/>
      <protection/>
    </xf>
    <xf numFmtId="3" fontId="74" fillId="0" borderId="49" xfId="0" applyNumberFormat="1" applyFont="1" applyBorder="1" applyAlignment="1" applyProtection="1">
      <alignment horizontal="right"/>
      <protection/>
    </xf>
    <xf numFmtId="1" fontId="74" fillId="0" borderId="47" xfId="0" applyNumberFormat="1" applyFont="1" applyBorder="1" applyAlignment="1" applyProtection="1">
      <alignment horizontal="right"/>
      <protection/>
    </xf>
    <xf numFmtId="1" fontId="74" fillId="0" borderId="55" xfId="0" applyNumberFormat="1" applyFont="1" applyBorder="1" applyAlignment="1" applyProtection="1">
      <alignment horizontal="right"/>
      <protection/>
    </xf>
    <xf numFmtId="3" fontId="74" fillId="33" borderId="33" xfId="0" applyNumberFormat="1" applyFont="1" applyFill="1" applyBorder="1" applyAlignment="1" applyProtection="1">
      <alignment horizontal="right"/>
      <protection/>
    </xf>
    <xf numFmtId="3" fontId="74" fillId="34" borderId="33" xfId="0" applyNumberFormat="1" applyFont="1" applyFill="1" applyBorder="1" applyAlignment="1" applyProtection="1">
      <alignment horizontal="right"/>
      <protection/>
    </xf>
    <xf numFmtId="3" fontId="74" fillId="34" borderId="49" xfId="0" applyNumberFormat="1" applyFont="1" applyFill="1" applyBorder="1" applyAlignment="1" applyProtection="1">
      <alignment horizontal="right"/>
      <protection locked="0"/>
    </xf>
    <xf numFmtId="3" fontId="74" fillId="0" borderId="26" xfId="0" applyNumberFormat="1" applyFont="1" applyBorder="1" applyAlignment="1" applyProtection="1">
      <alignment horizontal="right"/>
      <protection/>
    </xf>
    <xf numFmtId="3" fontId="74" fillId="33" borderId="57" xfId="0" applyNumberFormat="1" applyFont="1" applyFill="1" applyBorder="1" applyAlignment="1" applyProtection="1">
      <alignment horizontal="right"/>
      <protection/>
    </xf>
    <xf numFmtId="3" fontId="75" fillId="34" borderId="33" xfId="0" applyNumberFormat="1" applyFont="1" applyFill="1" applyBorder="1" applyAlignment="1" applyProtection="1">
      <alignment horizontal="right" vertical="center"/>
      <protection/>
    </xf>
    <xf numFmtId="0" fontId="75" fillId="34" borderId="54" xfId="0" applyFont="1" applyFill="1" applyBorder="1" applyAlignment="1" applyProtection="1">
      <alignment/>
      <protection locked="0"/>
    </xf>
    <xf numFmtId="3" fontId="76" fillId="0" borderId="0" xfId="0" applyNumberFormat="1" applyFont="1" applyBorder="1" applyAlignment="1">
      <alignment horizontal="center"/>
    </xf>
    <xf numFmtId="3" fontId="76" fillId="0" borderId="27" xfId="0" applyNumberFormat="1" applyFont="1" applyBorder="1" applyAlignment="1">
      <alignment horizontal="center"/>
    </xf>
    <xf numFmtId="176" fontId="73" fillId="0" borderId="28" xfId="0" applyNumberFormat="1" applyFont="1" applyBorder="1" applyAlignment="1">
      <alignment horizontal="right"/>
    </xf>
    <xf numFmtId="176" fontId="77" fillId="0" borderId="27" xfId="0" applyNumberFormat="1" applyFont="1" applyBorder="1" applyAlignment="1">
      <alignment horizontal="right"/>
    </xf>
    <xf numFmtId="176" fontId="77" fillId="0" borderId="46" xfId="0" applyNumberFormat="1" applyFont="1" applyBorder="1" applyAlignment="1">
      <alignment horizontal="right"/>
    </xf>
    <xf numFmtId="0" fontId="71" fillId="0" borderId="60" xfId="0" applyFont="1" applyBorder="1" applyAlignment="1">
      <alignment/>
    </xf>
    <xf numFmtId="0" fontId="71" fillId="0" borderId="61" xfId="0" applyFont="1" applyBorder="1" applyAlignment="1">
      <alignment/>
    </xf>
    <xf numFmtId="0" fontId="71" fillId="0" borderId="62" xfId="0" applyFont="1" applyBorder="1" applyAlignment="1">
      <alignment/>
    </xf>
    <xf numFmtId="4" fontId="71" fillId="0" borderId="58" xfId="0" applyNumberFormat="1" applyFont="1" applyBorder="1" applyAlignment="1">
      <alignment/>
    </xf>
    <xf numFmtId="176" fontId="78" fillId="0" borderId="48" xfId="0" applyNumberFormat="1" applyFont="1" applyBorder="1" applyAlignment="1">
      <alignment horizontal="right"/>
    </xf>
    <xf numFmtId="176" fontId="79" fillId="0" borderId="49" xfId="0" applyNumberFormat="1" applyFont="1" applyBorder="1" applyAlignment="1">
      <alignment horizontal="right"/>
    </xf>
    <xf numFmtId="176" fontId="75" fillId="0" borderId="31" xfId="0" applyNumberFormat="1" applyFont="1" applyFill="1" applyBorder="1" applyAlignment="1">
      <alignment horizontal="right"/>
    </xf>
    <xf numFmtId="176" fontId="74" fillId="0" borderId="20" xfId="0" applyNumberFormat="1" applyFont="1" applyBorder="1" applyAlignment="1">
      <alignment/>
    </xf>
    <xf numFmtId="176" fontId="78" fillId="0" borderId="20" xfId="0" applyNumberFormat="1" applyFont="1" applyFill="1" applyBorder="1" applyAlignment="1">
      <alignment horizontal="right"/>
    </xf>
    <xf numFmtId="176" fontId="78" fillId="0" borderId="63" xfId="0" applyNumberFormat="1" applyFont="1" applyFill="1" applyBorder="1" applyAlignment="1">
      <alignment horizontal="right"/>
    </xf>
    <xf numFmtId="176" fontId="78" fillId="0" borderId="64" xfId="0" applyNumberFormat="1" applyFont="1" applyFill="1" applyBorder="1" applyAlignment="1">
      <alignment horizontal="right"/>
    </xf>
    <xf numFmtId="176" fontId="79" fillId="0" borderId="18" xfId="0" applyNumberFormat="1" applyFont="1" applyBorder="1" applyAlignment="1">
      <alignment horizontal="right"/>
    </xf>
    <xf numFmtId="176" fontId="78" fillId="0" borderId="44" xfId="0" applyNumberFormat="1" applyFont="1" applyFill="1" applyBorder="1" applyAlignment="1">
      <alignment horizontal="right"/>
    </xf>
    <xf numFmtId="176" fontId="75" fillId="0" borderId="59" xfId="0" applyNumberFormat="1" applyFont="1" applyBorder="1" applyAlignment="1">
      <alignment horizontal="right"/>
    </xf>
    <xf numFmtId="176" fontId="75" fillId="33" borderId="27" xfId="0" applyNumberFormat="1" applyFont="1" applyFill="1" applyBorder="1" applyAlignment="1">
      <alignment horizontal="right"/>
    </xf>
    <xf numFmtId="176" fontId="75" fillId="33" borderId="46" xfId="0" applyNumberFormat="1" applyFont="1" applyFill="1" applyBorder="1" applyAlignment="1">
      <alignment horizontal="right"/>
    </xf>
    <xf numFmtId="176" fontId="74" fillId="0" borderId="57" xfId="0" applyNumberFormat="1" applyFont="1" applyBorder="1" applyAlignment="1">
      <alignment horizontal="left"/>
    </xf>
    <xf numFmtId="176" fontId="78" fillId="0" borderId="57" xfId="0" applyNumberFormat="1" applyFont="1" applyBorder="1" applyAlignment="1">
      <alignment horizontal="right"/>
    </xf>
    <xf numFmtId="0" fontId="78" fillId="0" borderId="29" xfId="0" applyFont="1" applyBorder="1" applyAlignment="1">
      <alignment/>
    </xf>
    <xf numFmtId="0" fontId="78" fillId="0" borderId="41" xfId="0" applyFont="1" applyBorder="1" applyAlignment="1">
      <alignment/>
    </xf>
    <xf numFmtId="0" fontId="78" fillId="0" borderId="44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176" fontId="78" fillId="0" borderId="65" xfId="0" applyNumberFormat="1" applyFont="1" applyFill="1" applyBorder="1" applyAlignment="1">
      <alignment horizontal="right"/>
    </xf>
    <xf numFmtId="176" fontId="78" fillId="0" borderId="37" xfId="0" applyNumberFormat="1" applyFont="1" applyBorder="1" applyAlignment="1">
      <alignment horizontal="right"/>
    </xf>
    <xf numFmtId="0" fontId="75" fillId="0" borderId="54" xfId="0" applyFont="1" applyBorder="1" applyAlignment="1">
      <alignment/>
    </xf>
    <xf numFmtId="176" fontId="79" fillId="0" borderId="28" xfId="0" applyNumberFormat="1" applyFont="1" applyBorder="1" applyAlignment="1">
      <alignment horizontal="right"/>
    </xf>
    <xf numFmtId="176" fontId="79" fillId="0" borderId="59" xfId="0" applyNumberFormat="1" applyFont="1" applyBorder="1" applyAlignment="1">
      <alignment horizontal="right"/>
    </xf>
    <xf numFmtId="0" fontId="80" fillId="0" borderId="42" xfId="0" applyFont="1" applyBorder="1" applyAlignment="1">
      <alignment/>
    </xf>
    <xf numFmtId="176" fontId="81" fillId="0" borderId="26" xfId="0" applyNumberFormat="1" applyFont="1" applyBorder="1" applyAlignment="1">
      <alignment horizontal="right"/>
    </xf>
    <xf numFmtId="176" fontId="81" fillId="0" borderId="66" xfId="0" applyNumberFormat="1" applyFont="1" applyBorder="1" applyAlignment="1">
      <alignment horizontal="right"/>
    </xf>
    <xf numFmtId="0" fontId="82" fillId="0" borderId="54" xfId="0" applyFont="1" applyBorder="1" applyAlignment="1">
      <alignment/>
    </xf>
    <xf numFmtId="176" fontId="83" fillId="0" borderId="59" xfId="0" applyNumberFormat="1" applyFont="1" applyBorder="1" applyAlignment="1">
      <alignment horizontal="right"/>
    </xf>
    <xf numFmtId="1" fontId="76" fillId="0" borderId="0" xfId="0" applyNumberFormat="1" applyFont="1" applyBorder="1" applyAlignment="1">
      <alignment horizontal="right"/>
    </xf>
    <xf numFmtId="1" fontId="76" fillId="0" borderId="27" xfId="0" applyNumberFormat="1" applyFont="1" applyBorder="1" applyAlignment="1">
      <alignment horizontal="right"/>
    </xf>
    <xf numFmtId="1" fontId="76" fillId="0" borderId="45" xfId="0" applyNumberFormat="1" applyFont="1" applyBorder="1" applyAlignment="1">
      <alignment horizontal="right"/>
    </xf>
    <xf numFmtId="1" fontId="76" fillId="0" borderId="46" xfId="0" applyNumberFormat="1" applyFont="1" applyBorder="1" applyAlignment="1">
      <alignment horizontal="right"/>
    </xf>
    <xf numFmtId="1" fontId="76" fillId="0" borderId="0" xfId="0" applyNumberFormat="1" applyFont="1" applyBorder="1" applyAlignment="1">
      <alignment horizontal="center"/>
    </xf>
    <xf numFmtId="1" fontId="76" fillId="0" borderId="27" xfId="0" applyNumberFormat="1" applyFont="1" applyBorder="1" applyAlignment="1">
      <alignment horizontal="center"/>
    </xf>
    <xf numFmtId="1" fontId="76" fillId="0" borderId="45" xfId="0" applyNumberFormat="1" applyFont="1" applyBorder="1" applyAlignment="1">
      <alignment horizontal="center"/>
    </xf>
    <xf numFmtId="1" fontId="76" fillId="0" borderId="46" xfId="0" applyNumberFormat="1" applyFont="1" applyBorder="1" applyAlignment="1">
      <alignment horizontal="center"/>
    </xf>
    <xf numFmtId="0" fontId="10" fillId="0" borderId="56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31" xfId="0" applyFont="1" applyBorder="1" applyAlignment="1">
      <alignment/>
    </xf>
    <xf numFmtId="0" fontId="1" fillId="34" borderId="52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1" fillId="0" borderId="32" xfId="0" applyFont="1" applyBorder="1" applyAlignment="1">
      <alignment/>
    </xf>
    <xf numFmtId="3" fontId="0" fillId="0" borderId="72" xfId="0" applyNumberFormat="1" applyFont="1" applyBorder="1" applyAlignment="1">
      <alignment horizontal="right" indent="1"/>
    </xf>
    <xf numFmtId="1" fontId="0" fillId="0" borderId="57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 horizontal="right" indent="1"/>
    </xf>
    <xf numFmtId="1" fontId="0" fillId="0" borderId="58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right" indent="1"/>
    </xf>
    <xf numFmtId="1" fontId="0" fillId="0" borderId="45" xfId="0" applyNumberFormat="1" applyFont="1" applyBorder="1" applyAlignment="1">
      <alignment horizontal="center"/>
    </xf>
    <xf numFmtId="3" fontId="1" fillId="34" borderId="55" xfId="0" applyNumberFormat="1" applyFont="1" applyFill="1" applyBorder="1" applyAlignment="1">
      <alignment horizontal="right" indent="1"/>
    </xf>
    <xf numFmtId="1" fontId="1" fillId="34" borderId="33" xfId="0" applyNumberFormat="1" applyFont="1" applyFill="1" applyBorder="1" applyAlignment="1">
      <alignment horizontal="center"/>
    </xf>
    <xf numFmtId="180" fontId="0" fillId="0" borderId="22" xfId="0" applyNumberFormat="1" applyFont="1" applyBorder="1" applyAlignment="1">
      <alignment horizontal="right" indent="1"/>
    </xf>
    <xf numFmtId="1" fontId="0" fillId="0" borderId="37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right" indent="1"/>
    </xf>
    <xf numFmtId="1" fontId="0" fillId="0" borderId="6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right" indent="1"/>
    </xf>
    <xf numFmtId="3" fontId="0" fillId="0" borderId="51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3" fontId="1" fillId="34" borderId="49" xfId="0" applyNumberFormat="1" applyFont="1" applyFill="1" applyBorder="1" applyAlignment="1">
      <alignment/>
    </xf>
    <xf numFmtId="0" fontId="0" fillId="34" borderId="54" xfId="0" applyFill="1" applyBorder="1" applyAlignment="1" applyProtection="1">
      <alignment/>
      <protection locked="0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50" xfId="0" applyFont="1" applyBorder="1" applyAlignment="1">
      <alignment/>
    </xf>
    <xf numFmtId="3" fontId="74" fillId="33" borderId="4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4" fontId="71" fillId="0" borderId="57" xfId="0" applyNumberFormat="1" applyFont="1" applyBorder="1" applyAlignment="1">
      <alignment/>
    </xf>
    <xf numFmtId="4" fontId="71" fillId="0" borderId="47" xfId="0" applyNumberFormat="1" applyFont="1" applyBorder="1" applyAlignment="1">
      <alignment/>
    </xf>
    <xf numFmtId="4" fontId="84" fillId="0" borderId="57" xfId="0" applyNumberFormat="1" applyFont="1" applyBorder="1" applyAlignment="1">
      <alignment/>
    </xf>
    <xf numFmtId="4" fontId="72" fillId="34" borderId="45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1" fillId="0" borderId="29" xfId="0" applyFont="1" applyBorder="1" applyAlignment="1">
      <alignment/>
    </xf>
    <xf numFmtId="0" fontId="0" fillId="0" borderId="48" xfId="0" applyNumberForma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/>
    </xf>
    <xf numFmtId="4" fontId="0" fillId="0" borderId="57" xfId="0" applyNumberFormat="1" applyFont="1" applyBorder="1" applyAlignment="1">
      <alignment horizontal="right"/>
    </xf>
    <xf numFmtId="0" fontId="0" fillId="0" borderId="48" xfId="0" applyBorder="1" applyAlignment="1">
      <alignment horizontal="center"/>
    </xf>
    <xf numFmtId="4" fontId="1" fillId="0" borderId="49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8" fontId="20" fillId="0" borderId="0" xfId="0" applyNumberFormat="1" applyFont="1" applyAlignment="1">
      <alignment/>
    </xf>
    <xf numFmtId="8" fontId="1" fillId="0" borderId="0" xfId="0" applyNumberFormat="1" applyFont="1" applyAlignment="1">
      <alignment horizontal="left"/>
    </xf>
    <xf numFmtId="187" fontId="0" fillId="0" borderId="0" xfId="0" applyNumberFormat="1" applyAlignment="1">
      <alignment horizontal="right"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6" xfId="0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187" fontId="0" fillId="0" borderId="0" xfId="0" applyNumberFormat="1" applyFont="1" applyAlignment="1">
      <alignment horizontal="right"/>
    </xf>
    <xf numFmtId="4" fontId="0" fillId="0" borderId="48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/>
    </xf>
    <xf numFmtId="4" fontId="0" fillId="0" borderId="48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176" fontId="6" fillId="0" borderId="48" xfId="0" applyNumberFormat="1" applyFont="1" applyBorder="1" applyAlignment="1">
      <alignment horizontal="right"/>
    </xf>
    <xf numFmtId="176" fontId="6" fillId="0" borderId="72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3" fillId="0" borderId="55" xfId="0" applyNumberFormat="1" applyFont="1" applyBorder="1" applyAlignment="1">
      <alignment horizontal="right"/>
    </xf>
    <xf numFmtId="176" fontId="21" fillId="0" borderId="17" xfId="0" applyNumberFormat="1" applyFont="1" applyBorder="1" applyAlignment="1">
      <alignment horizontal="right"/>
    </xf>
    <xf numFmtId="176" fontId="13" fillId="0" borderId="49" xfId="0" applyNumberFormat="1" applyFont="1" applyBorder="1" applyAlignment="1">
      <alignment horizontal="right"/>
    </xf>
    <xf numFmtId="176" fontId="13" fillId="0" borderId="28" xfId="0" applyNumberFormat="1" applyFont="1" applyBorder="1" applyAlignment="1">
      <alignment horizontal="right"/>
    </xf>
    <xf numFmtId="176" fontId="6" fillId="0" borderId="68" xfId="0" applyNumberFormat="1" applyFont="1" applyFill="1" applyBorder="1" applyAlignment="1">
      <alignment horizontal="right"/>
    </xf>
    <xf numFmtId="176" fontId="6" fillId="0" borderId="48" xfId="0" applyNumberFormat="1" applyFont="1" applyFill="1" applyBorder="1" applyAlignment="1">
      <alignment horizontal="right"/>
    </xf>
    <xf numFmtId="176" fontId="6" fillId="0" borderId="34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1" fillId="0" borderId="31" xfId="0" applyNumberFormat="1" applyFont="1" applyFill="1" applyBorder="1" applyAlignment="1">
      <alignment horizontal="right"/>
    </xf>
    <xf numFmtId="176" fontId="1" fillId="33" borderId="28" xfId="0" applyNumberFormat="1" applyFont="1" applyFill="1" applyBorder="1" applyAlignment="1">
      <alignment horizontal="right"/>
    </xf>
    <xf numFmtId="176" fontId="0" fillId="0" borderId="20" xfId="0" applyNumberFormat="1" applyFont="1" applyBorder="1" applyAlignment="1">
      <alignment/>
    </xf>
    <xf numFmtId="176" fontId="6" fillId="0" borderId="26" xfId="0" applyNumberFormat="1" applyFont="1" applyFill="1" applyBorder="1" applyAlignment="1">
      <alignment horizontal="right"/>
    </xf>
    <xf numFmtId="176" fontId="6" fillId="0" borderId="51" xfId="0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right" indent="1"/>
    </xf>
    <xf numFmtId="3" fontId="0" fillId="0" borderId="48" xfId="0" applyNumberFormat="1" applyFont="1" applyBorder="1" applyAlignment="1">
      <alignment horizontal="right" indent="1"/>
    </xf>
    <xf numFmtId="3" fontId="0" fillId="0" borderId="30" xfId="0" applyNumberFormat="1" applyFont="1" applyBorder="1" applyAlignment="1">
      <alignment horizontal="right" indent="1"/>
    </xf>
    <xf numFmtId="180" fontId="0" fillId="0" borderId="0" xfId="0" applyNumberFormat="1" applyFont="1" applyBorder="1" applyAlignment="1">
      <alignment horizontal="right" indent="1"/>
    </xf>
    <xf numFmtId="0" fontId="0" fillId="34" borderId="1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180" fontId="0" fillId="0" borderId="26" xfId="0" applyNumberFormat="1" applyFont="1" applyBorder="1" applyAlignment="1">
      <alignment horizontal="right" indent="1"/>
    </xf>
    <xf numFmtId="3" fontId="0" fillId="0" borderId="26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wrapText="1"/>
    </xf>
    <xf numFmtId="0" fontId="0" fillId="33" borderId="50" xfId="0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3" fontId="6" fillId="0" borderId="52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6" fillId="0" borderId="74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69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0" fontId="6" fillId="33" borderId="21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1" fontId="6" fillId="0" borderId="48" xfId="0" applyNumberFormat="1" applyFont="1" applyBorder="1" applyAlignment="1">
      <alignment horizontal="right"/>
    </xf>
    <xf numFmtId="1" fontId="6" fillId="0" borderId="57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176" fontId="6" fillId="0" borderId="48" xfId="0" applyNumberFormat="1" applyFont="1" applyBorder="1" applyAlignment="1">
      <alignment horizontal="center"/>
    </xf>
    <xf numFmtId="176" fontId="6" fillId="0" borderId="57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1" fontId="6" fillId="0" borderId="58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1" fontId="3" fillId="0" borderId="49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1" fontId="3" fillId="0" borderId="59" xfId="0" applyNumberFormat="1" applyFont="1" applyBorder="1" applyAlignment="1">
      <alignment horizontal="right"/>
    </xf>
    <xf numFmtId="3" fontId="1" fillId="34" borderId="49" xfId="0" applyNumberFormat="1" applyFont="1" applyFill="1" applyBorder="1" applyAlignment="1">
      <alignment/>
    </xf>
    <xf numFmtId="0" fontId="0" fillId="0" borderId="75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6" fillId="0" borderId="70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1" fontId="6" fillId="0" borderId="31" xfId="0" applyNumberFormat="1" applyFont="1" applyBorder="1" applyAlignment="1">
      <alignment horizontal="right"/>
    </xf>
    <xf numFmtId="1" fontId="6" fillId="0" borderId="59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" fontId="3" fillId="0" borderId="45" xfId="0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0" fontId="1" fillId="33" borderId="14" xfId="0" applyFont="1" applyFill="1" applyBorder="1" applyAlignment="1">
      <alignment/>
    </xf>
    <xf numFmtId="3" fontId="3" fillId="33" borderId="50" xfId="0" applyNumberFormat="1" applyFont="1" applyFill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3" fontId="0" fillId="0" borderId="48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47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 locked="0"/>
    </xf>
    <xf numFmtId="3" fontId="0" fillId="0" borderId="30" xfId="0" applyNumberFormat="1" applyFont="1" applyBorder="1" applyAlignment="1" applyProtection="1">
      <alignment horizontal="right"/>
      <protection locked="0"/>
    </xf>
    <xf numFmtId="0" fontId="10" fillId="0" borderId="54" xfId="0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 horizontal="right"/>
      <protection/>
    </xf>
    <xf numFmtId="3" fontId="0" fillId="0" borderId="55" xfId="0" applyNumberFormat="1" applyFont="1" applyBorder="1" applyAlignment="1" applyProtection="1">
      <alignment horizontal="right"/>
      <protection/>
    </xf>
    <xf numFmtId="3" fontId="0" fillId="0" borderId="33" xfId="0" applyNumberFormat="1" applyFont="1" applyBorder="1" applyAlignment="1" applyProtection="1">
      <alignment horizontal="right"/>
      <protection/>
    </xf>
    <xf numFmtId="3" fontId="0" fillId="34" borderId="55" xfId="0" applyNumberFormat="1" applyFont="1" applyFill="1" applyBorder="1" applyAlignment="1" applyProtection="1">
      <alignment horizontal="right"/>
      <protection locked="0"/>
    </xf>
    <xf numFmtId="3" fontId="0" fillId="34" borderId="55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3" fontId="0" fillId="34" borderId="4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right"/>
    </xf>
    <xf numFmtId="0" fontId="0" fillId="0" borderId="6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3" fontId="0" fillId="0" borderId="30" xfId="0" applyNumberFormat="1" applyFont="1" applyBorder="1" applyAlignment="1">
      <alignment horizontal="right"/>
    </xf>
    <xf numFmtId="3" fontId="0" fillId="33" borderId="20" xfId="0" applyNumberFormat="1" applyFont="1" applyFill="1" applyBorder="1" applyAlignment="1" applyProtection="1">
      <alignment horizontal="right" vertical="center"/>
      <protection locked="0"/>
    </xf>
    <xf numFmtId="3" fontId="0" fillId="33" borderId="48" xfId="0" applyNumberFormat="1" applyFont="1" applyFill="1" applyBorder="1" applyAlignment="1" applyProtection="1">
      <alignment horizontal="right" vertical="center"/>
      <protection/>
    </xf>
    <xf numFmtId="3" fontId="0" fillId="33" borderId="57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/>
      <protection locked="0"/>
    </xf>
    <xf numFmtId="3" fontId="0" fillId="33" borderId="48" xfId="0" applyNumberFormat="1" applyFont="1" applyFill="1" applyBorder="1" applyAlignment="1" applyProtection="1">
      <alignment horizontal="right" vertical="center"/>
      <protection locked="0"/>
    </xf>
    <xf numFmtId="3" fontId="0" fillId="33" borderId="48" xfId="0" applyNumberFormat="1" applyFont="1" applyFill="1" applyBorder="1" applyAlignment="1" applyProtection="1">
      <alignment horizontal="right" vertical="center"/>
      <protection/>
    </xf>
    <xf numFmtId="1" fontId="0" fillId="33" borderId="57" xfId="0" applyNumberFormat="1" applyFont="1" applyFill="1" applyBorder="1" applyAlignment="1" applyProtection="1">
      <alignment horizontal="right" vertical="center"/>
      <protection/>
    </xf>
    <xf numFmtId="3" fontId="0" fillId="33" borderId="57" xfId="0" applyNumberFormat="1" applyFont="1" applyFill="1" applyBorder="1" applyAlignment="1" applyProtection="1">
      <alignment horizontal="right" vertical="center"/>
      <protection/>
    </xf>
    <xf numFmtId="0" fontId="0" fillId="33" borderId="13" xfId="0" applyFont="1" applyFill="1" applyBorder="1" applyAlignment="1" applyProtection="1">
      <alignment/>
      <protection locked="0"/>
    </xf>
    <xf numFmtId="3" fontId="0" fillId="33" borderId="26" xfId="0" applyNumberFormat="1" applyFont="1" applyFill="1" applyBorder="1" applyAlignment="1" applyProtection="1">
      <alignment horizontal="right" vertical="center"/>
      <protection locked="0"/>
    </xf>
    <xf numFmtId="3" fontId="0" fillId="34" borderId="49" xfId="0" applyNumberFormat="1" applyFont="1" applyFill="1" applyBorder="1" applyAlignment="1" applyProtection="1">
      <alignment horizontal="right" vertical="center"/>
      <protection/>
    </xf>
    <xf numFmtId="3" fontId="0" fillId="34" borderId="55" xfId="0" applyNumberFormat="1" applyFont="1" applyFill="1" applyBorder="1" applyAlignment="1" applyProtection="1">
      <alignment horizontal="right" vertical="center"/>
      <protection/>
    </xf>
    <xf numFmtId="3" fontId="0" fillId="34" borderId="33" xfId="0" applyNumberFormat="1" applyFont="1" applyFill="1" applyBorder="1" applyAlignment="1" applyProtection="1">
      <alignment horizontal="right" vertical="center"/>
      <protection/>
    </xf>
    <xf numFmtId="3" fontId="1" fillId="34" borderId="49" xfId="0" applyNumberFormat="1" applyFont="1" applyFill="1" applyBorder="1" applyAlignment="1" applyProtection="1">
      <alignment horizontal="right" vertical="center"/>
      <protection/>
    </xf>
    <xf numFmtId="3" fontId="1" fillId="34" borderId="55" xfId="0" applyNumberFormat="1" applyFont="1" applyFill="1" applyBorder="1" applyAlignment="1" applyProtection="1">
      <alignment horizontal="right" vertical="center"/>
      <protection/>
    </xf>
    <xf numFmtId="3" fontId="1" fillId="34" borderId="33" xfId="0" applyNumberFormat="1" applyFont="1" applyFill="1" applyBorder="1" applyAlignment="1" applyProtection="1">
      <alignment horizontal="right" vertical="center"/>
      <protection/>
    </xf>
    <xf numFmtId="0" fontId="0" fillId="33" borderId="15" xfId="0" applyFont="1" applyFill="1" applyBorder="1" applyAlignment="1" applyProtection="1">
      <alignment wrapText="1" shrinkToFit="1"/>
      <protection locked="0"/>
    </xf>
    <xf numFmtId="3" fontId="0" fillId="33" borderId="29" xfId="0" applyNumberFormat="1" applyFont="1" applyFill="1" applyBorder="1" applyAlignment="1">
      <alignment horizontal="right" vertical="center"/>
    </xf>
    <xf numFmtId="3" fontId="0" fillId="33" borderId="29" xfId="0" applyNumberFormat="1" applyFont="1" applyFill="1" applyBorder="1" applyAlignment="1" applyProtection="1">
      <alignment horizontal="right" vertical="center"/>
      <protection/>
    </xf>
    <xf numFmtId="3" fontId="3" fillId="33" borderId="4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 applyProtection="1">
      <alignment/>
      <protection locked="0"/>
    </xf>
    <xf numFmtId="3" fontId="0" fillId="33" borderId="48" xfId="0" applyNumberFormat="1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 applyProtection="1">
      <alignment/>
      <protection locked="0"/>
    </xf>
    <xf numFmtId="3" fontId="1" fillId="34" borderId="55" xfId="0" applyNumberFormat="1" applyFont="1" applyFill="1" applyBorder="1" applyAlignment="1">
      <alignment horizontal="right" vertical="center"/>
    </xf>
    <xf numFmtId="3" fontId="1" fillId="34" borderId="55" xfId="0" applyNumberFormat="1" applyFont="1" applyFill="1" applyBorder="1" applyAlignment="1" applyProtection="1">
      <alignment horizontal="right" vertical="center"/>
      <protection/>
    </xf>
    <xf numFmtId="3" fontId="3" fillId="34" borderId="33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 applyProtection="1">
      <alignment/>
      <protection locked="0"/>
    </xf>
    <xf numFmtId="3" fontId="0" fillId="33" borderId="30" xfId="0" applyNumberFormat="1" applyFont="1" applyFill="1" applyBorder="1" applyAlignment="1" applyProtection="1">
      <alignment horizontal="right"/>
      <protection locked="0"/>
    </xf>
    <xf numFmtId="3" fontId="0" fillId="0" borderId="30" xfId="0" applyNumberFormat="1" applyFont="1" applyBorder="1" applyAlignment="1" applyProtection="1">
      <alignment horizontal="right"/>
      <protection/>
    </xf>
    <xf numFmtId="3" fontId="0" fillId="33" borderId="58" xfId="0" applyNumberFormat="1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 horizontal="right"/>
      <protection locked="0"/>
    </xf>
    <xf numFmtId="3" fontId="0" fillId="0" borderId="29" xfId="0" applyNumberFormat="1" applyFont="1" applyBorder="1" applyAlignment="1" applyProtection="1">
      <alignment horizontal="right"/>
      <protection/>
    </xf>
    <xf numFmtId="3" fontId="0" fillId="33" borderId="41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 locked="0"/>
    </xf>
    <xf numFmtId="3" fontId="0" fillId="33" borderId="20" xfId="0" applyNumberFormat="1" applyFont="1" applyFill="1" applyBorder="1" applyAlignment="1" applyProtection="1">
      <alignment horizontal="right"/>
      <protection locked="0"/>
    </xf>
    <xf numFmtId="3" fontId="0" fillId="33" borderId="57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0" fontId="76" fillId="0" borderId="29" xfId="0" applyFont="1" applyBorder="1" applyAlignment="1">
      <alignment/>
    </xf>
    <xf numFmtId="3" fontId="76" fillId="0" borderId="48" xfId="0" applyNumberFormat="1" applyFont="1" applyBorder="1" applyAlignment="1">
      <alignment horizontal="right"/>
    </xf>
    <xf numFmtId="3" fontId="76" fillId="0" borderId="30" xfId="0" applyNumberFormat="1" applyFont="1" applyBorder="1" applyAlignment="1">
      <alignment horizontal="right"/>
    </xf>
    <xf numFmtId="3" fontId="76" fillId="0" borderId="0" xfId="0" applyNumberFormat="1" applyFont="1" applyBorder="1" applyAlignment="1">
      <alignment horizontal="right"/>
    </xf>
    <xf numFmtId="3" fontId="76" fillId="0" borderId="27" xfId="0" applyNumberFormat="1" applyFont="1" applyBorder="1" applyAlignment="1">
      <alignment horizontal="right"/>
    </xf>
    <xf numFmtId="3" fontId="76" fillId="0" borderId="31" xfId="0" applyNumberFormat="1" applyFont="1" applyBorder="1" applyAlignment="1">
      <alignment horizontal="right"/>
    </xf>
    <xf numFmtId="0" fontId="76" fillId="0" borderId="29" xfId="0" applyFont="1" applyBorder="1" applyAlignment="1">
      <alignment/>
    </xf>
    <xf numFmtId="3" fontId="76" fillId="0" borderId="48" xfId="0" applyNumberFormat="1" applyFont="1" applyBorder="1" applyAlignment="1">
      <alignment horizontal="center"/>
    </xf>
    <xf numFmtId="3" fontId="76" fillId="0" borderId="48" xfId="0" applyNumberFormat="1" applyFont="1" applyBorder="1" applyAlignment="1">
      <alignment horizontal="right"/>
    </xf>
    <xf numFmtId="3" fontId="76" fillId="0" borderId="30" xfId="0" applyNumberFormat="1" applyFont="1" applyBorder="1" applyAlignment="1">
      <alignment horizontal="right"/>
    </xf>
    <xf numFmtId="180" fontId="76" fillId="0" borderId="31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0" fontId="0" fillId="33" borderId="11" xfId="0" applyFont="1" applyFill="1" applyBorder="1" applyAlignment="1" applyProtection="1">
      <alignment/>
      <protection locked="0"/>
    </xf>
    <xf numFmtId="3" fontId="0" fillId="33" borderId="48" xfId="0" applyNumberFormat="1" applyFont="1" applyFill="1" applyBorder="1" applyAlignment="1" applyProtection="1">
      <alignment horizontal="right"/>
      <protection locked="0"/>
    </xf>
    <xf numFmtId="3" fontId="0" fillId="33" borderId="47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3" fontId="0" fillId="0" borderId="48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69" xfId="0" applyNumberFormat="1" applyFont="1" applyBorder="1" applyAlignment="1">
      <alignment horizontal="right"/>
    </xf>
    <xf numFmtId="187" fontId="0" fillId="0" borderId="0" xfId="0" applyNumberFormat="1" applyAlignment="1">
      <alignment/>
    </xf>
    <xf numFmtId="187" fontId="20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20" fillId="0" borderId="0" xfId="0" applyNumberFormat="1" applyFont="1" applyAlignment="1">
      <alignment horizontal="right"/>
    </xf>
    <xf numFmtId="49" fontId="0" fillId="0" borderId="48" xfId="0" applyNumberFormat="1" applyFill="1" applyBorder="1" applyAlignment="1">
      <alignment horizontal="center"/>
    </xf>
    <xf numFmtId="0" fontId="1" fillId="0" borderId="50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62" xfId="0" applyFill="1" applyBorder="1" applyAlignment="1">
      <alignment horizontal="center"/>
    </xf>
    <xf numFmtId="4" fontId="0" fillId="0" borderId="48" xfId="0" applyNumberFormat="1" applyFill="1" applyBorder="1" applyAlignment="1">
      <alignment/>
    </xf>
    <xf numFmtId="3" fontId="74" fillId="33" borderId="3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71" fillId="0" borderId="0" xfId="0" applyFont="1" applyFill="1" applyAlignment="1">
      <alignment/>
    </xf>
    <xf numFmtId="3" fontId="76" fillId="33" borderId="0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33" borderId="55" xfId="0" applyNumberFormat="1" applyFont="1" applyFill="1" applyBorder="1" applyAlignment="1" applyProtection="1">
      <alignment horizontal="right"/>
      <protection locked="0"/>
    </xf>
    <xf numFmtId="3" fontId="0" fillId="34" borderId="55" xfId="0" applyNumberFormat="1" applyFont="1" applyFill="1" applyBorder="1" applyAlignment="1" applyProtection="1">
      <alignment horizontal="right"/>
      <protection locked="0"/>
    </xf>
    <xf numFmtId="3" fontId="0" fillId="34" borderId="49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 horizontal="center"/>
    </xf>
    <xf numFmtId="176" fontId="76" fillId="0" borderId="48" xfId="0" applyNumberFormat="1" applyFont="1" applyBorder="1" applyAlignment="1">
      <alignment horizontal="right"/>
    </xf>
    <xf numFmtId="176" fontId="76" fillId="0" borderId="5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34" borderId="32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right" vertical="center"/>
      <protection locked="0"/>
    </xf>
    <xf numFmtId="3" fontId="0" fillId="33" borderId="30" xfId="0" applyNumberFormat="1" applyFont="1" applyFill="1" applyBorder="1" applyAlignment="1" applyProtection="1">
      <alignment horizontal="right" vertical="center"/>
      <protection locked="0"/>
    </xf>
    <xf numFmtId="3" fontId="0" fillId="33" borderId="22" xfId="0" applyNumberFormat="1" applyFont="1" applyFill="1" applyBorder="1" applyAlignment="1" applyProtection="1">
      <alignment horizontal="right" vertical="center"/>
      <protection locked="0"/>
    </xf>
    <xf numFmtId="3" fontId="1" fillId="33" borderId="26" xfId="0" applyNumberFormat="1" applyFont="1" applyFill="1" applyBorder="1" applyAlignment="1" applyProtection="1">
      <alignment horizontal="right" vertical="center"/>
      <protection locked="0"/>
    </xf>
    <xf numFmtId="3" fontId="0" fillId="33" borderId="31" xfId="0" applyNumberFormat="1" applyFont="1" applyFill="1" applyBorder="1" applyAlignment="1" applyProtection="1">
      <alignment horizontal="right" vertical="center"/>
      <protection/>
    </xf>
    <xf numFmtId="3" fontId="3" fillId="33" borderId="27" xfId="0" applyNumberFormat="1" applyFont="1" applyFill="1" applyBorder="1" applyAlignment="1">
      <alignment horizontal="right" vertical="center"/>
    </xf>
    <xf numFmtId="3" fontId="0" fillId="33" borderId="29" xfId="0" applyNumberFormat="1" applyFont="1" applyFill="1" applyBorder="1" applyAlignment="1">
      <alignment horizontal="right" vertical="center"/>
    </xf>
    <xf numFmtId="3" fontId="0" fillId="33" borderId="48" xfId="0" applyNumberFormat="1" applyFont="1" applyFill="1" applyBorder="1" applyAlignment="1">
      <alignment horizontal="right" vertical="center"/>
    </xf>
    <xf numFmtId="3" fontId="1" fillId="34" borderId="55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75" fillId="34" borderId="36" xfId="0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3" fontId="74" fillId="33" borderId="26" xfId="0" applyNumberFormat="1" applyFont="1" applyFill="1" applyBorder="1" applyAlignment="1" applyProtection="1">
      <alignment horizontal="right"/>
      <protection locked="0"/>
    </xf>
    <xf numFmtId="3" fontId="0" fillId="34" borderId="19" xfId="0" applyNumberFormat="1" applyFont="1" applyFill="1" applyBorder="1" applyAlignment="1" applyProtection="1">
      <alignment horizontal="right"/>
      <protection locked="0"/>
    </xf>
    <xf numFmtId="0" fontId="75" fillId="34" borderId="43" xfId="0" applyFont="1" applyFill="1" applyBorder="1" applyAlignment="1" applyProtection="1">
      <alignment/>
      <protection locked="0"/>
    </xf>
    <xf numFmtId="3" fontId="75" fillId="34" borderId="28" xfId="0" applyNumberFormat="1" applyFont="1" applyFill="1" applyBorder="1" applyAlignment="1" applyProtection="1">
      <alignment horizontal="right"/>
      <protection locked="0"/>
    </xf>
    <xf numFmtId="3" fontId="1" fillId="34" borderId="28" xfId="0" applyNumberFormat="1" applyFont="1" applyFill="1" applyBorder="1" applyAlignment="1" applyProtection="1">
      <alignment horizontal="right"/>
      <protection locked="0"/>
    </xf>
    <xf numFmtId="3" fontId="75" fillId="34" borderId="35" xfId="0" applyNumberFormat="1" applyFont="1" applyFill="1" applyBorder="1" applyAlignment="1" applyProtection="1">
      <alignment horizontal="right"/>
      <protection/>
    </xf>
    <xf numFmtId="3" fontId="0" fillId="34" borderId="49" xfId="0" applyNumberFormat="1" applyFont="1" applyFill="1" applyBorder="1" applyAlignment="1" applyProtection="1">
      <alignment horizontal="right"/>
      <protection/>
    </xf>
    <xf numFmtId="3" fontId="0" fillId="33" borderId="31" xfId="0" applyNumberFormat="1" applyFont="1" applyFill="1" applyBorder="1" applyAlignment="1" applyProtection="1">
      <alignment horizontal="right"/>
      <protection locked="0"/>
    </xf>
    <xf numFmtId="3" fontId="0" fillId="34" borderId="55" xfId="0" applyNumberFormat="1" applyFont="1" applyFill="1" applyBorder="1" applyAlignment="1">
      <alignment horizontal="right"/>
    </xf>
    <xf numFmtId="3" fontId="0" fillId="34" borderId="49" xfId="0" applyNumberFormat="1" applyFont="1" applyFill="1" applyBorder="1" applyAlignment="1">
      <alignment horizontal="right"/>
    </xf>
    <xf numFmtId="1" fontId="0" fillId="34" borderId="33" xfId="0" applyNumberFormat="1" applyFont="1" applyFill="1" applyBorder="1" applyAlignment="1">
      <alignment horizontal="right"/>
    </xf>
    <xf numFmtId="4" fontId="0" fillId="0" borderId="57" xfId="0" applyNumberFormat="1" applyFont="1" applyBorder="1" applyAlignment="1" applyProtection="1">
      <alignment horizontal="right" vertical="center"/>
      <protection locked="0"/>
    </xf>
    <xf numFmtId="4" fontId="0" fillId="0" borderId="58" xfId="0" applyNumberFormat="1" applyFont="1" applyBorder="1" applyAlignment="1" applyProtection="1">
      <alignment horizontal="right" vertical="center"/>
      <protection locked="0"/>
    </xf>
    <xf numFmtId="4" fontId="1" fillId="34" borderId="33" xfId="0" applyNumberFormat="1" applyFont="1" applyFill="1" applyBorder="1" applyAlignment="1" applyProtection="1">
      <alignment horizontal="right" vertical="center"/>
      <protection/>
    </xf>
    <xf numFmtId="4" fontId="0" fillId="0" borderId="48" xfId="0" applyNumberFormat="1" applyFont="1" applyBorder="1" applyAlignment="1" applyProtection="1">
      <alignment horizontal="right" vertical="center"/>
      <protection locked="0"/>
    </xf>
    <xf numFmtId="4" fontId="1" fillId="34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1" fillId="0" borderId="7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left" wrapText="1"/>
    </xf>
    <xf numFmtId="0" fontId="0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3" fontId="0" fillId="0" borderId="65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center"/>
    </xf>
    <xf numFmtId="176" fontId="1" fillId="0" borderId="78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3" fontId="1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center"/>
    </xf>
    <xf numFmtId="3" fontId="1" fillId="0" borderId="8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48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right"/>
    </xf>
    <xf numFmtId="0" fontId="1" fillId="0" borderId="83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33" borderId="73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1" fillId="0" borderId="0" xfId="0" applyFont="1" applyAlignment="1">
      <alignment horizontal="center"/>
    </xf>
    <xf numFmtId="3" fontId="0" fillId="33" borderId="2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79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176" fontId="0" fillId="0" borderId="4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41" xfId="0" applyNumberFormat="1" applyFont="1" applyBorder="1" applyAlignment="1">
      <alignment horizontal="center"/>
    </xf>
    <xf numFmtId="176" fontId="0" fillId="0" borderId="57" xfId="0" applyNumberFormat="1" applyFont="1" applyBorder="1" applyAlignment="1">
      <alignment horizontal="center"/>
    </xf>
    <xf numFmtId="176" fontId="0" fillId="0" borderId="58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4" fontId="0" fillId="0" borderId="57" xfId="0" applyNumberFormat="1" applyFont="1" applyBorder="1" applyAlignment="1">
      <alignment/>
    </xf>
    <xf numFmtId="4" fontId="1" fillId="34" borderId="33" xfId="0" applyNumberFormat="1" applyFont="1" applyFill="1" applyBorder="1" applyAlignment="1">
      <alignment/>
    </xf>
    <xf numFmtId="4" fontId="1" fillId="34" borderId="59" xfId="0" applyNumberFormat="1" applyFont="1" applyFill="1" applyBorder="1" applyAlignment="1">
      <alignment/>
    </xf>
    <xf numFmtId="4" fontId="0" fillId="0" borderId="59" xfId="0" applyNumberFormat="1" applyFont="1" applyBorder="1" applyAlignment="1">
      <alignment/>
    </xf>
    <xf numFmtId="4" fontId="1" fillId="0" borderId="59" xfId="47" applyNumberFormat="1" applyFont="1" applyBorder="1">
      <alignment/>
      <protection/>
    </xf>
    <xf numFmtId="176" fontId="3" fillId="0" borderId="49" xfId="0" applyNumberFormat="1" applyFont="1" applyBorder="1" applyAlignment="1">
      <alignment horizontal="right"/>
    </xf>
    <xf numFmtId="176" fontId="21" fillId="0" borderId="49" xfId="0" applyNumberFormat="1" applyFont="1" applyBorder="1" applyAlignment="1">
      <alignment horizontal="right"/>
    </xf>
    <xf numFmtId="176" fontId="13" fillId="0" borderId="27" xfId="0" applyNumberFormat="1" applyFont="1" applyBorder="1" applyAlignment="1">
      <alignment horizontal="right"/>
    </xf>
    <xf numFmtId="176" fontId="6" fillId="0" borderId="65" xfId="0" applyNumberFormat="1" applyFont="1" applyFill="1" applyBorder="1" applyAlignment="1">
      <alignment horizontal="right"/>
    </xf>
    <xf numFmtId="176" fontId="21" fillId="0" borderId="21" xfId="0" applyNumberFormat="1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3" fillId="33" borderId="28" xfId="0" applyNumberFormat="1" applyFont="1" applyFill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3" fontId="3" fillId="33" borderId="83" xfId="0" applyNumberFormat="1" applyFont="1" applyFill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3" fontId="6" fillId="0" borderId="4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33" borderId="2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71" xfId="0" applyBorder="1" applyAlignment="1">
      <alignment/>
    </xf>
    <xf numFmtId="0" fontId="1" fillId="0" borderId="74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8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77" xfId="0" applyNumberFormat="1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48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65" xfId="0" applyNumberForma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2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9" fontId="0" fillId="0" borderId="41" xfId="0" applyNumberFormat="1" applyFont="1" applyBorder="1" applyAlignment="1">
      <alignment horizontal="center"/>
    </xf>
    <xf numFmtId="179" fontId="0" fillId="0" borderId="78" xfId="0" applyNumberFormat="1" applyFont="1" applyBorder="1" applyAlignment="1">
      <alignment horizontal="center"/>
    </xf>
    <xf numFmtId="179" fontId="1" fillId="0" borderId="35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179" fontId="0" fillId="0" borderId="57" xfId="0" applyNumberFormat="1" applyFont="1" applyBorder="1" applyAlignment="1">
      <alignment horizontal="center"/>
    </xf>
    <xf numFmtId="179" fontId="0" fillId="0" borderId="57" xfId="0" applyNumberFormat="1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78" xfId="0" applyNumberForma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49" fontId="0" fillId="0" borderId="62" xfId="0" applyNumberForma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/>
    </xf>
    <xf numFmtId="49" fontId="0" fillId="0" borderId="65" xfId="0" applyNumberFormat="1" applyFill="1" applyBorder="1" applyAlignment="1">
      <alignment horizontal="center"/>
    </xf>
    <xf numFmtId="4" fontId="0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85" xfId="0" applyBorder="1" applyAlignment="1">
      <alignment/>
    </xf>
    <xf numFmtId="0" fontId="0" fillId="0" borderId="74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67" xfId="0" applyFont="1" applyBorder="1" applyAlignment="1">
      <alignment/>
    </xf>
    <xf numFmtId="0" fontId="71" fillId="0" borderId="74" xfId="0" applyFont="1" applyBorder="1" applyAlignment="1">
      <alignment/>
    </xf>
    <xf numFmtId="0" fontId="71" fillId="0" borderId="29" xfId="0" applyFont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6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48" xfId="0" applyFont="1" applyBorder="1" applyAlignment="1">
      <alignment/>
    </xf>
    <xf numFmtId="4" fontId="0" fillId="0" borderId="69" xfId="0" applyNumberFormat="1" applyFont="1" applyBorder="1" applyAlignment="1">
      <alignment/>
    </xf>
    <xf numFmtId="4" fontId="71" fillId="0" borderId="16" xfId="0" applyNumberFormat="1" applyFont="1" applyBorder="1" applyAlignment="1">
      <alignment/>
    </xf>
    <xf numFmtId="4" fontId="71" fillId="0" borderId="0" xfId="0" applyNumberFormat="1" applyFont="1" applyBorder="1" applyAlignment="1">
      <alignment/>
    </xf>
    <xf numFmtId="0" fontId="1" fillId="0" borderId="87" xfId="0" applyFont="1" applyBorder="1" applyAlignment="1">
      <alignment/>
    </xf>
    <xf numFmtId="0" fontId="1" fillId="0" borderId="77" xfId="0" applyFont="1" applyBorder="1" applyAlignment="1">
      <alignment/>
    </xf>
    <xf numFmtId="0" fontId="71" fillId="0" borderId="77" xfId="0" applyFont="1" applyBorder="1" applyAlignment="1">
      <alignment/>
    </xf>
    <xf numFmtId="0" fontId="71" fillId="0" borderId="65" xfId="0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7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85" xfId="0" applyFont="1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3" xfId="0" applyBorder="1" applyAlignment="1">
      <alignment/>
    </xf>
    <xf numFmtId="0" fontId="1" fillId="0" borderId="2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71" xfId="0" applyFont="1" applyBorder="1" applyAlignment="1">
      <alignment/>
    </xf>
    <xf numFmtId="4" fontId="71" fillId="0" borderId="71" xfId="0" applyNumberFormat="1" applyFont="1" applyBorder="1" applyAlignment="1">
      <alignment/>
    </xf>
    <xf numFmtId="4" fontId="71" fillId="0" borderId="26" xfId="0" applyNumberFormat="1" applyFont="1" applyBorder="1" applyAlignment="1">
      <alignment/>
    </xf>
    <xf numFmtId="4" fontId="71" fillId="0" borderId="45" xfId="0" applyNumberFormat="1" applyFont="1" applyBorder="1" applyAlignment="1">
      <alignment/>
    </xf>
    <xf numFmtId="0" fontId="1" fillId="0" borderId="70" xfId="0" applyFont="1" applyBorder="1" applyAlignment="1">
      <alignment/>
    </xf>
    <xf numFmtId="0" fontId="1" fillId="0" borderId="68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84" xfId="0" applyBorder="1" applyAlignment="1">
      <alignment/>
    </xf>
    <xf numFmtId="0" fontId="1" fillId="0" borderId="17" xfId="0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7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71" fillId="0" borderId="18" xfId="0" applyNumberFormat="1" applyFont="1" applyBorder="1" applyAlignment="1">
      <alignment/>
    </xf>
    <xf numFmtId="0" fontId="71" fillId="0" borderId="18" xfId="0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0" fontId="71" fillId="0" borderId="28" xfId="0" applyFont="1" applyBorder="1" applyAlignment="1">
      <alignment/>
    </xf>
    <xf numFmtId="4" fontId="71" fillId="0" borderId="83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0" fillId="0" borderId="62" xfId="0" applyBorder="1" applyAlignment="1">
      <alignment/>
    </xf>
    <xf numFmtId="0" fontId="1" fillId="0" borderId="44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35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179" fontId="0" fillId="0" borderId="72" xfId="0" applyNumberFormat="1" applyFont="1" applyBorder="1" applyAlignment="1">
      <alignment horizontal="right"/>
    </xf>
    <xf numFmtId="179" fontId="0" fillId="0" borderId="88" xfId="0" applyNumberFormat="1" applyFont="1" applyBorder="1" applyAlignment="1">
      <alignment horizontal="right"/>
    </xf>
    <xf numFmtId="179" fontId="0" fillId="0" borderId="36" xfId="0" applyNumberFormat="1" applyFont="1" applyBorder="1" applyAlignment="1">
      <alignment horizontal="right"/>
    </xf>
    <xf numFmtId="179" fontId="0" fillId="0" borderId="85" xfId="0" applyNumberFormat="1" applyFont="1" applyBorder="1" applyAlignment="1">
      <alignment horizontal="right"/>
    </xf>
    <xf numFmtId="179" fontId="0" fillId="0" borderId="72" xfId="0" applyNumberFormat="1" applyBorder="1" applyAlignment="1">
      <alignment horizontal="right"/>
    </xf>
    <xf numFmtId="1" fontId="0" fillId="0" borderId="72" xfId="0" applyNumberFormat="1" applyFont="1" applyBorder="1" applyAlignment="1">
      <alignment horizontal="right"/>
    </xf>
    <xf numFmtId="179" fontId="0" fillId="0" borderId="72" xfId="0" applyNumberFormat="1" applyBorder="1" applyAlignment="1">
      <alignment/>
    </xf>
    <xf numFmtId="179" fontId="0" fillId="0" borderId="36" xfId="0" applyNumberFormat="1" applyBorder="1" applyAlignment="1">
      <alignment horizontal="right"/>
    </xf>
    <xf numFmtId="179" fontId="0" fillId="0" borderId="55" xfId="0" applyNumberFormat="1" applyBorder="1" applyAlignment="1">
      <alignment horizontal="right"/>
    </xf>
    <xf numFmtId="3" fontId="1" fillId="0" borderId="53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1" xfId="0" applyBorder="1" applyAlignment="1">
      <alignment/>
    </xf>
    <xf numFmtId="179" fontId="0" fillId="0" borderId="55" xfId="0" applyNumberFormat="1" applyFont="1" applyBorder="1" applyAlignment="1">
      <alignment horizontal="right"/>
    </xf>
    <xf numFmtId="0" fontId="0" fillId="0" borderId="88" xfId="0" applyFill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4" fontId="0" fillId="0" borderId="28" xfId="0" applyNumberFormat="1" applyFill="1" applyBorder="1" applyAlignment="1">
      <alignment/>
    </xf>
    <xf numFmtId="4" fontId="0" fillId="0" borderId="28" xfId="0" applyNumberFormat="1" applyBorder="1" applyAlignment="1">
      <alignment horizontal="right"/>
    </xf>
    <xf numFmtId="4" fontId="0" fillId="0" borderId="28" xfId="0" applyNumberFormat="1" applyFont="1" applyBorder="1" applyAlignment="1">
      <alignment/>
    </xf>
    <xf numFmtId="179" fontId="0" fillId="0" borderId="48" xfId="0" applyNumberFormat="1" applyFont="1" applyBorder="1" applyAlignment="1">
      <alignment horizontal="right"/>
    </xf>
    <xf numFmtId="4" fontId="0" fillId="0" borderId="57" xfId="0" applyNumberForma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7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4" fontId="0" fillId="0" borderId="35" xfId="0" applyNumberFormat="1" applyBorder="1" applyAlignment="1">
      <alignment/>
    </xf>
    <xf numFmtId="0" fontId="20" fillId="0" borderId="0" xfId="0" applyFont="1" applyAlignment="1">
      <alignment horizontal="right"/>
    </xf>
    <xf numFmtId="0" fontId="0" fillId="0" borderId="5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71" fillId="0" borderId="56" xfId="0" applyFont="1" applyBorder="1" applyAlignment="1">
      <alignment/>
    </xf>
    <xf numFmtId="0" fontId="71" fillId="0" borderId="34" xfId="0" applyFont="1" applyBorder="1" applyAlignment="1">
      <alignment/>
    </xf>
    <xf numFmtId="0" fontId="71" fillId="0" borderId="16" xfId="0" applyFont="1" applyBorder="1" applyAlignment="1">
      <alignment/>
    </xf>
    <xf numFmtId="0" fontId="0" fillId="0" borderId="56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56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1" fillId="0" borderId="56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75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wrapText="1"/>
    </xf>
    <xf numFmtId="0" fontId="0" fillId="33" borderId="8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18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0"/>
  <sheetViews>
    <sheetView zoomScalePageLayoutView="0" workbookViewId="0" topLeftCell="A7">
      <selection activeCell="L27" sqref="L27"/>
    </sheetView>
  </sheetViews>
  <sheetFormatPr defaultColWidth="9.00390625" defaultRowHeight="12.75"/>
  <cols>
    <col min="1" max="1" width="35.625" style="3" customWidth="1"/>
    <col min="2" max="2" width="9.625" style="0" customWidth="1"/>
    <col min="3" max="3" width="10.125" style="301" bestFit="1" customWidth="1"/>
    <col min="4" max="4" width="10.125" style="301" customWidth="1"/>
    <col min="5" max="5" width="10.50390625" style="0" customWidth="1"/>
    <col min="6" max="6" width="10.50390625" style="288" customWidth="1"/>
    <col min="7" max="7" width="10.50390625" style="0" customWidth="1"/>
  </cols>
  <sheetData>
    <row r="3" spans="1:6" ht="15" customHeight="1">
      <c r="A3" s="2"/>
      <c r="F3" s="309"/>
    </row>
    <row r="4" ht="12.75" customHeight="1">
      <c r="A4" s="2"/>
    </row>
    <row r="5" spans="1:6" ht="15">
      <c r="A5" s="80" t="s">
        <v>31</v>
      </c>
      <c r="F5" s="309" t="s">
        <v>48</v>
      </c>
    </row>
    <row r="6" ht="13.5" thickBot="1"/>
    <row r="7" spans="1:7" ht="27" thickBot="1">
      <c r="A7" s="156" t="s">
        <v>3</v>
      </c>
      <c r="B7" s="157" t="s">
        <v>0</v>
      </c>
      <c r="C7" s="528" t="s">
        <v>1</v>
      </c>
      <c r="D7" s="527" t="s">
        <v>287</v>
      </c>
      <c r="E7" s="161" t="s">
        <v>53</v>
      </c>
      <c r="F7" s="527" t="s">
        <v>288</v>
      </c>
      <c r="G7" s="158" t="s">
        <v>166</v>
      </c>
    </row>
    <row r="8" spans="1:7" ht="15" customHeight="1">
      <c r="A8" s="426" t="s">
        <v>41</v>
      </c>
      <c r="B8" s="427">
        <v>750</v>
      </c>
      <c r="C8" s="427">
        <v>750</v>
      </c>
      <c r="D8" s="427">
        <v>777.6</v>
      </c>
      <c r="E8" s="428">
        <f aca="true" t="shared" si="0" ref="E8:E13">D8/C8*100</f>
        <v>103.67999999999999</v>
      </c>
      <c r="F8" s="427">
        <v>784</v>
      </c>
      <c r="G8" s="429">
        <f aca="true" t="shared" si="1" ref="G8:G25">D8/F8*100</f>
        <v>99.18367346938776</v>
      </c>
    </row>
    <row r="9" spans="1:7" ht="15" customHeight="1">
      <c r="A9" s="426" t="s">
        <v>40</v>
      </c>
      <c r="B9" s="427">
        <v>4</v>
      </c>
      <c r="C9" s="427">
        <v>4</v>
      </c>
      <c r="D9" s="427">
        <v>6</v>
      </c>
      <c r="E9" s="428">
        <f t="shared" si="0"/>
        <v>150</v>
      </c>
      <c r="F9" s="427">
        <v>4</v>
      </c>
      <c r="G9" s="429">
        <f t="shared" si="1"/>
        <v>150</v>
      </c>
    </row>
    <row r="10" spans="1:7" ht="15" customHeight="1">
      <c r="A10" s="426" t="s">
        <v>42</v>
      </c>
      <c r="B10" s="427">
        <v>550</v>
      </c>
      <c r="C10" s="427">
        <v>550</v>
      </c>
      <c r="D10" s="427">
        <v>1464.7</v>
      </c>
      <c r="E10" s="428">
        <f t="shared" si="0"/>
        <v>266.3090909090909</v>
      </c>
      <c r="F10" s="427">
        <v>1309</v>
      </c>
      <c r="G10" s="429">
        <f t="shared" si="1"/>
        <v>111.89457601222308</v>
      </c>
    </row>
    <row r="11" spans="1:7" ht="15" customHeight="1">
      <c r="A11" s="426" t="s">
        <v>43</v>
      </c>
      <c r="B11" s="427">
        <v>3</v>
      </c>
      <c r="C11" s="427">
        <v>3</v>
      </c>
      <c r="D11" s="427">
        <v>6.3</v>
      </c>
      <c r="E11" s="428">
        <f t="shared" si="0"/>
        <v>210</v>
      </c>
      <c r="F11" s="427">
        <v>5</v>
      </c>
      <c r="G11" s="429">
        <f t="shared" si="1"/>
        <v>126</v>
      </c>
    </row>
    <row r="12" spans="1:7" ht="15" customHeight="1">
      <c r="A12" s="426" t="s">
        <v>44</v>
      </c>
      <c r="B12" s="427">
        <v>1200</v>
      </c>
      <c r="C12" s="427">
        <v>1200</v>
      </c>
      <c r="D12" s="427">
        <v>1666.5</v>
      </c>
      <c r="E12" s="428">
        <f t="shared" si="0"/>
        <v>138.875</v>
      </c>
      <c r="F12" s="427">
        <v>1262</v>
      </c>
      <c r="G12" s="429">
        <f t="shared" si="1"/>
        <v>132.05229793977813</v>
      </c>
    </row>
    <row r="13" spans="1:7" ht="15" customHeight="1">
      <c r="A13" s="430" t="s">
        <v>4</v>
      </c>
      <c r="B13" s="431">
        <v>2913</v>
      </c>
      <c r="C13" s="431">
        <v>2913</v>
      </c>
      <c r="D13" s="431">
        <v>3084.5</v>
      </c>
      <c r="E13" s="428">
        <f t="shared" si="0"/>
        <v>105.88740130449708</v>
      </c>
      <c r="F13" s="431">
        <v>3080</v>
      </c>
      <c r="G13" s="429">
        <f t="shared" si="1"/>
        <v>100.1461038961039</v>
      </c>
    </row>
    <row r="14" spans="1:7" ht="15" customHeight="1" thickBot="1">
      <c r="A14" s="430" t="s">
        <v>138</v>
      </c>
      <c r="B14" s="431">
        <v>9500</v>
      </c>
      <c r="C14" s="431">
        <v>9500</v>
      </c>
      <c r="D14" s="431">
        <v>10157.7</v>
      </c>
      <c r="E14" s="428">
        <f>SUM(D14/C14*100)</f>
        <v>106.92315789473685</v>
      </c>
      <c r="F14" s="431">
        <v>10091</v>
      </c>
      <c r="G14" s="429">
        <f t="shared" si="1"/>
        <v>100.66098503617084</v>
      </c>
    </row>
    <row r="15" spans="1:7" ht="15" customHeight="1" thickBot="1">
      <c r="A15" s="432" t="s">
        <v>5</v>
      </c>
      <c r="B15" s="433">
        <f>SUM(B8:B14)</f>
        <v>14920</v>
      </c>
      <c r="C15" s="434">
        <f>SUM(C8:C14)</f>
        <v>14920</v>
      </c>
      <c r="D15" s="434">
        <f>SUM(D8:D14)</f>
        <v>17163.300000000003</v>
      </c>
      <c r="E15" s="434">
        <f>D15/C15*100</f>
        <v>115.03552278820376</v>
      </c>
      <c r="F15" s="434">
        <f>SUM(F8:F14)</f>
        <v>16535</v>
      </c>
      <c r="G15" s="435">
        <f t="shared" si="1"/>
        <v>103.79981856667678</v>
      </c>
    </row>
    <row r="16" spans="1:7" ht="15" customHeight="1">
      <c r="A16" s="4" t="s">
        <v>51</v>
      </c>
      <c r="B16" s="189">
        <v>0</v>
      </c>
      <c r="C16" s="529">
        <v>44</v>
      </c>
      <c r="D16" s="529">
        <v>44</v>
      </c>
      <c r="E16" s="428">
        <f>SUM(D16/C16*100)</f>
        <v>100</v>
      </c>
      <c r="F16" s="529">
        <v>34</v>
      </c>
      <c r="G16" s="194">
        <f t="shared" si="1"/>
        <v>129.41176470588235</v>
      </c>
    </row>
    <row r="17" spans="1:7" ht="15" customHeight="1">
      <c r="A17" s="5" t="s">
        <v>6</v>
      </c>
      <c r="B17" s="188">
        <v>4591.7</v>
      </c>
      <c r="C17" s="427">
        <v>4591.7</v>
      </c>
      <c r="D17" s="427">
        <v>4232.2</v>
      </c>
      <c r="E17" s="193">
        <f>D17/C17*100</f>
        <v>92.17065574841563</v>
      </c>
      <c r="F17" s="427">
        <v>4582</v>
      </c>
      <c r="G17" s="194">
        <f t="shared" si="1"/>
        <v>92.36577913574858</v>
      </c>
    </row>
    <row r="18" spans="1:7" ht="15" customHeight="1">
      <c r="A18" s="5" t="s">
        <v>28</v>
      </c>
      <c r="B18" s="188">
        <v>183</v>
      </c>
      <c r="C18" s="427">
        <v>183</v>
      </c>
      <c r="D18" s="427">
        <v>682</v>
      </c>
      <c r="E18" s="193">
        <f>D18/C18*100</f>
        <v>372.6775956284153</v>
      </c>
      <c r="F18" s="427">
        <v>803</v>
      </c>
      <c r="G18" s="194">
        <f t="shared" si="1"/>
        <v>84.93150684931507</v>
      </c>
    </row>
    <row r="19" spans="1:7" ht="15" customHeight="1">
      <c r="A19" s="5" t="s">
        <v>46</v>
      </c>
      <c r="B19" s="188">
        <v>0</v>
      </c>
      <c r="C19" s="427">
        <v>563.9</v>
      </c>
      <c r="D19" s="427">
        <v>564</v>
      </c>
      <c r="E19" s="193">
        <f>D19/C19*100</f>
        <v>100.01773364071644</v>
      </c>
      <c r="F19" s="427">
        <v>12</v>
      </c>
      <c r="G19" s="429">
        <f t="shared" si="1"/>
        <v>4700</v>
      </c>
    </row>
    <row r="20" spans="1:7" ht="15" customHeight="1">
      <c r="A20" s="5" t="s">
        <v>105</v>
      </c>
      <c r="B20" s="188">
        <v>0</v>
      </c>
      <c r="C20" s="427">
        <v>1617</v>
      </c>
      <c r="D20" s="427">
        <v>1332</v>
      </c>
      <c r="E20" s="193">
        <f>D20/C20*100</f>
        <v>82.3747680890538</v>
      </c>
      <c r="F20" s="427">
        <v>3204</v>
      </c>
      <c r="G20" s="194">
        <f>D20/F20*100</f>
        <v>41.57303370786517</v>
      </c>
    </row>
    <row r="21" spans="1:7" ht="15" customHeight="1">
      <c r="A21" s="5" t="s">
        <v>113</v>
      </c>
      <c r="B21" s="188">
        <v>0</v>
      </c>
      <c r="C21" s="427">
        <v>0</v>
      </c>
      <c r="D21" s="427">
        <v>35</v>
      </c>
      <c r="E21" s="193"/>
      <c r="F21" s="427">
        <v>28</v>
      </c>
      <c r="G21" s="429">
        <f t="shared" si="1"/>
        <v>125</v>
      </c>
    </row>
    <row r="22" spans="1:7" ht="15" customHeight="1" thickBot="1">
      <c r="A22" s="5" t="s">
        <v>7</v>
      </c>
      <c r="B22" s="188">
        <v>31.5</v>
      </c>
      <c r="C22" s="427">
        <v>1385.4</v>
      </c>
      <c r="D22" s="427">
        <v>1758</v>
      </c>
      <c r="E22" s="193">
        <f aca="true" t="shared" si="2" ref="E22:E34">D22/C22*100</f>
        <v>126.89475963620613</v>
      </c>
      <c r="F22" s="427">
        <v>1426</v>
      </c>
      <c r="G22" s="196">
        <f t="shared" si="1"/>
        <v>123.28190743338008</v>
      </c>
    </row>
    <row r="23" spans="1:7" ht="15" customHeight="1" thickBot="1">
      <c r="A23" s="27" t="s">
        <v>8</v>
      </c>
      <c r="B23" s="190">
        <f>SUM(B16:B22)</f>
        <v>4806.2</v>
      </c>
      <c r="C23" s="530">
        <f>SUM(C16:C22)</f>
        <v>8385</v>
      </c>
      <c r="D23" s="530">
        <f>SUM(D16:D22)</f>
        <v>8647.2</v>
      </c>
      <c r="E23" s="197">
        <f t="shared" si="2"/>
        <v>103.12701252236135</v>
      </c>
      <c r="F23" s="530">
        <f>SUM(F16:F22)</f>
        <v>10089</v>
      </c>
      <c r="G23" s="198">
        <f t="shared" si="1"/>
        <v>85.70918822479929</v>
      </c>
    </row>
    <row r="24" spans="1:7" s="53" customFormat="1" ht="15" customHeight="1" thickBot="1">
      <c r="A24" s="159" t="s">
        <v>9</v>
      </c>
      <c r="B24" s="436">
        <f>B15+B23</f>
        <v>19726.2</v>
      </c>
      <c r="C24" s="531">
        <f>C15+C23</f>
        <v>23305</v>
      </c>
      <c r="D24" s="531">
        <f>D15+D23</f>
        <v>25810.500000000004</v>
      </c>
      <c r="E24" s="437">
        <f t="shared" si="2"/>
        <v>110.75091182149754</v>
      </c>
      <c r="F24" s="531">
        <f>F15+F23</f>
        <v>26624</v>
      </c>
      <c r="G24" s="438">
        <f t="shared" si="1"/>
        <v>96.94448617788463</v>
      </c>
    </row>
    <row r="25" spans="1:7" s="53" customFormat="1" ht="15" customHeight="1" thickBot="1">
      <c r="A25" s="162" t="s">
        <v>109</v>
      </c>
      <c r="B25" s="439">
        <v>0</v>
      </c>
      <c r="C25" s="532">
        <v>1600</v>
      </c>
      <c r="D25" s="532">
        <v>1600</v>
      </c>
      <c r="E25" s="193">
        <f t="shared" si="2"/>
        <v>100</v>
      </c>
      <c r="F25" s="532">
        <v>1238</v>
      </c>
      <c r="G25" s="429">
        <f t="shared" si="1"/>
        <v>129.24071082390952</v>
      </c>
    </row>
    <row r="26" spans="1:7" s="288" customFormat="1" ht="15" customHeight="1">
      <c r="A26" s="477" t="s">
        <v>140</v>
      </c>
      <c r="B26" s="478">
        <v>18111</v>
      </c>
      <c r="C26" s="478">
        <v>18111</v>
      </c>
      <c r="D26" s="478">
        <v>18111</v>
      </c>
      <c r="E26" s="479">
        <f t="shared" si="2"/>
        <v>100</v>
      </c>
      <c r="F26" s="478">
        <v>16679</v>
      </c>
      <c r="G26" s="480">
        <f aca="true" t="shared" si="3" ref="G26:G31">D26/F26*100</f>
        <v>108.5856466215001</v>
      </c>
    </row>
    <row r="27" spans="1:7" s="288" customFormat="1" ht="15" customHeight="1">
      <c r="A27" s="481" t="s">
        <v>141</v>
      </c>
      <c r="B27" s="482">
        <v>77099</v>
      </c>
      <c r="C27" s="482">
        <v>77099</v>
      </c>
      <c r="D27" s="482">
        <v>77099</v>
      </c>
      <c r="E27" s="428">
        <f t="shared" si="2"/>
        <v>100</v>
      </c>
      <c r="F27" s="482">
        <v>75257</v>
      </c>
      <c r="G27" s="483">
        <f t="shared" si="3"/>
        <v>102.4476128466455</v>
      </c>
    </row>
    <row r="28" spans="1:7" ht="15" customHeight="1">
      <c r="A28" s="31" t="s">
        <v>143</v>
      </c>
      <c r="B28" s="482">
        <v>0</v>
      </c>
      <c r="C28" s="482">
        <v>9312.6</v>
      </c>
      <c r="D28" s="482">
        <v>9312.6</v>
      </c>
      <c r="E28" s="193">
        <f t="shared" si="2"/>
        <v>100</v>
      </c>
      <c r="F28" s="482">
        <v>8266</v>
      </c>
      <c r="G28" s="294">
        <f t="shared" si="3"/>
        <v>112.66150496007742</v>
      </c>
    </row>
    <row r="29" spans="1:7" ht="15" customHeight="1">
      <c r="A29" s="24" t="s">
        <v>162</v>
      </c>
      <c r="B29" s="191">
        <v>0</v>
      </c>
      <c r="C29" s="616">
        <v>35830.8</v>
      </c>
      <c r="D29" s="474">
        <v>35831.2</v>
      </c>
      <c r="E29" s="193">
        <f t="shared" si="2"/>
        <v>100.00111635799367</v>
      </c>
      <c r="F29" s="474">
        <v>20823</v>
      </c>
      <c r="G29" s="202">
        <f t="shared" si="3"/>
        <v>172.07510925419007</v>
      </c>
    </row>
    <row r="30" spans="1:7" s="288" customFormat="1" ht="15" customHeight="1">
      <c r="A30" s="499" t="s">
        <v>163</v>
      </c>
      <c r="B30" s="500">
        <v>0</v>
      </c>
      <c r="C30" s="500">
        <v>66347</v>
      </c>
      <c r="D30" s="500">
        <v>66347</v>
      </c>
      <c r="E30" s="428">
        <f t="shared" si="2"/>
        <v>100</v>
      </c>
      <c r="F30" s="500">
        <v>17280</v>
      </c>
      <c r="G30" s="501">
        <f t="shared" si="3"/>
        <v>383.9525462962963</v>
      </c>
    </row>
    <row r="31" spans="1:7" ht="15" customHeight="1">
      <c r="A31" s="24" t="s">
        <v>282</v>
      </c>
      <c r="B31" s="474">
        <v>0</v>
      </c>
      <c r="C31" s="474">
        <v>7171.2</v>
      </c>
      <c r="D31" s="474">
        <v>7079.2</v>
      </c>
      <c r="E31" s="193">
        <f t="shared" si="2"/>
        <v>98.71709058456047</v>
      </c>
      <c r="F31" s="474">
        <v>5726</v>
      </c>
      <c r="G31" s="501">
        <f t="shared" si="3"/>
        <v>123.63255326580509</v>
      </c>
    </row>
    <row r="32" spans="1:7" ht="15" customHeight="1">
      <c r="A32" s="24" t="s">
        <v>281</v>
      </c>
      <c r="B32" s="474">
        <v>0</v>
      </c>
      <c r="C32" s="474">
        <v>1850.5</v>
      </c>
      <c r="D32" s="474">
        <v>0</v>
      </c>
      <c r="E32" s="201">
        <f t="shared" si="2"/>
        <v>0</v>
      </c>
      <c r="F32" s="474"/>
      <c r="G32" s="517"/>
    </row>
    <row r="33" spans="1:7" s="288" customFormat="1" ht="15" customHeight="1" thickBot="1">
      <c r="A33" s="473" t="s">
        <v>164</v>
      </c>
      <c r="B33" s="474">
        <v>500</v>
      </c>
      <c r="C33" s="474">
        <v>500</v>
      </c>
      <c r="D33" s="474">
        <v>500</v>
      </c>
      <c r="E33" s="475">
        <f t="shared" si="2"/>
        <v>100</v>
      </c>
      <c r="F33" s="474">
        <v>500</v>
      </c>
      <c r="G33" s="476">
        <f>D33/C33*100</f>
        <v>100</v>
      </c>
    </row>
    <row r="34" spans="1:7" ht="15" customHeight="1" thickBot="1">
      <c r="A34" s="290" t="s">
        <v>110</v>
      </c>
      <c r="B34" s="200">
        <f>SUM(B26:B33)</f>
        <v>95710</v>
      </c>
      <c r="C34" s="532">
        <f>SUM(C26:C33)</f>
        <v>216222.10000000003</v>
      </c>
      <c r="D34" s="537">
        <f>SUM(D26:D33)</f>
        <v>214280</v>
      </c>
      <c r="E34" s="195">
        <f t="shared" si="2"/>
        <v>99.10180319218061</v>
      </c>
      <c r="F34" s="537">
        <f>SUM(F26:F33)</f>
        <v>144531</v>
      </c>
      <c r="G34" s="199">
        <f>D34/F34*100</f>
        <v>148.25885104233694</v>
      </c>
    </row>
    <row r="35" spans="1:7" ht="15" customHeight="1" thickBot="1">
      <c r="A35" s="555"/>
      <c r="B35" s="556"/>
      <c r="C35" s="627"/>
      <c r="D35" s="538"/>
      <c r="E35" s="201"/>
      <c r="F35" s="557"/>
      <c r="G35" s="517"/>
    </row>
    <row r="36" spans="1:7" s="53" customFormat="1" ht="15" customHeight="1" thickBot="1">
      <c r="A36" s="162" t="s">
        <v>139</v>
      </c>
      <c r="B36" s="436">
        <v>75000</v>
      </c>
      <c r="C36" s="531">
        <v>75000</v>
      </c>
      <c r="D36" s="531">
        <v>90009.5</v>
      </c>
      <c r="E36" s="562">
        <f>D36/C36*100</f>
        <v>120.01266666666666</v>
      </c>
      <c r="F36" s="563">
        <v>22000</v>
      </c>
      <c r="G36" s="438">
        <f>D36/F36*100</f>
        <v>409.1340909090909</v>
      </c>
    </row>
    <row r="37" spans="1:7" ht="15" customHeight="1" thickBot="1">
      <c r="A37" s="558" t="s">
        <v>107</v>
      </c>
      <c r="B37" s="559">
        <f>SUM(B24+B25+B34+B36)</f>
        <v>190436.2</v>
      </c>
      <c r="C37" s="560">
        <f>SUM(C24+C25+C34+C36)</f>
        <v>316127.10000000003</v>
      </c>
      <c r="D37" s="560">
        <f>SUM(D24+D25+D34+D36)</f>
        <v>331700</v>
      </c>
      <c r="E37" s="554">
        <f>D37/C37*100</f>
        <v>104.92615153841602</v>
      </c>
      <c r="F37" s="560">
        <f>SUM(F24+F25+F34+F36)</f>
        <v>194393</v>
      </c>
      <c r="G37" s="561">
        <f>D37/F37*100</f>
        <v>170.6337162346381</v>
      </c>
    </row>
    <row r="38" spans="1:8" ht="16.5" customHeight="1">
      <c r="A38" s="518"/>
      <c r="B38" s="519"/>
      <c r="C38" s="523"/>
      <c r="D38" s="523"/>
      <c r="E38" s="519"/>
      <c r="F38" s="539"/>
      <c r="G38" s="519"/>
      <c r="H38" s="519"/>
    </row>
    <row r="39" spans="1:8" ht="12.75">
      <c r="A39" s="518" t="s">
        <v>312</v>
      </c>
      <c r="B39" s="519"/>
      <c r="C39" s="523"/>
      <c r="D39" s="523"/>
      <c r="E39" s="519"/>
      <c r="F39" s="540"/>
      <c r="G39" s="519"/>
      <c r="H39" s="519"/>
    </row>
    <row r="40" spans="1:8" ht="12.75">
      <c r="A40" s="518"/>
      <c r="B40" s="519"/>
      <c r="C40" s="523"/>
      <c r="D40" s="523"/>
      <c r="E40" s="519"/>
      <c r="F40" s="540"/>
      <c r="G40" s="519"/>
      <c r="H40" s="519"/>
    </row>
    <row r="41" spans="1:8" ht="12.75">
      <c r="A41" s="518" t="s">
        <v>352</v>
      </c>
      <c r="B41" s="519"/>
      <c r="C41" s="523"/>
      <c r="D41" s="523"/>
      <c r="E41" s="519"/>
      <c r="F41" s="540"/>
      <c r="G41" s="519"/>
      <c r="H41" s="519"/>
    </row>
    <row r="42" spans="1:8" ht="12.75">
      <c r="A42" s="518" t="s">
        <v>54</v>
      </c>
      <c r="B42" s="519"/>
      <c r="C42" s="523"/>
      <c r="D42" s="523"/>
      <c r="E42" s="519"/>
      <c r="F42" s="540"/>
      <c r="G42" s="519"/>
      <c r="H42" s="519"/>
    </row>
    <row r="43" spans="1:8" ht="12.75">
      <c r="A43" s="518" t="s">
        <v>33</v>
      </c>
      <c r="B43" s="519" t="s">
        <v>32</v>
      </c>
      <c r="C43" s="523"/>
      <c r="D43" s="523"/>
      <c r="E43" s="519"/>
      <c r="F43" s="540"/>
      <c r="G43" s="519"/>
      <c r="H43" s="519"/>
    </row>
    <row r="44" spans="1:8" ht="12.75">
      <c r="A44" s="518" t="s">
        <v>56</v>
      </c>
      <c r="B44" s="519"/>
      <c r="C44" s="523"/>
      <c r="D44" s="523"/>
      <c r="E44" s="519"/>
      <c r="F44" s="540"/>
      <c r="G44" s="519"/>
      <c r="H44" s="519"/>
    </row>
    <row r="45" spans="1:8" ht="12.75">
      <c r="A45" s="518" t="s">
        <v>348</v>
      </c>
      <c r="B45" s="519"/>
      <c r="C45" s="523"/>
      <c r="D45" s="523"/>
      <c r="E45" s="519"/>
      <c r="F45" s="540"/>
      <c r="G45" s="519"/>
      <c r="H45" s="519"/>
    </row>
    <row r="46" spans="1:8" ht="12.75">
      <c r="A46" s="520" t="s">
        <v>351</v>
      </c>
      <c r="B46" s="519"/>
      <c r="C46" s="523"/>
      <c r="D46" s="523"/>
      <c r="E46" s="519"/>
      <c r="F46" s="540"/>
      <c r="G46" s="519"/>
      <c r="H46" s="519"/>
    </row>
    <row r="47" spans="1:8" ht="24">
      <c r="A47" s="521"/>
      <c r="B47" s="519"/>
      <c r="C47" s="523"/>
      <c r="D47" s="523"/>
      <c r="E47" s="519"/>
      <c r="F47" s="540"/>
      <c r="G47" s="519"/>
      <c r="H47" s="519"/>
    </row>
    <row r="48" spans="1:8" ht="24">
      <c r="A48" s="521"/>
      <c r="B48" s="519"/>
      <c r="C48" s="523"/>
      <c r="D48" s="523"/>
      <c r="E48" s="519"/>
      <c r="F48" s="540"/>
      <c r="G48" s="519"/>
      <c r="H48" s="519"/>
    </row>
    <row r="49" spans="1:8" ht="24">
      <c r="A49" s="521"/>
      <c r="B49" s="519"/>
      <c r="C49" s="523"/>
      <c r="D49" s="523"/>
      <c r="E49" s="519"/>
      <c r="F49" s="540"/>
      <c r="G49" s="519"/>
      <c r="H49" s="519"/>
    </row>
    <row r="50" spans="1:8" ht="24">
      <c r="A50" s="521"/>
      <c r="B50" s="519"/>
      <c r="C50" s="523"/>
      <c r="D50" s="523"/>
      <c r="E50" s="519"/>
      <c r="F50" s="540"/>
      <c r="G50" s="519"/>
      <c r="H50" s="519"/>
    </row>
    <row r="51" spans="1:8" ht="24">
      <c r="A51" s="521"/>
      <c r="B51" s="519"/>
      <c r="C51" s="523"/>
      <c r="D51" s="523"/>
      <c r="E51" s="519"/>
      <c r="F51" s="540"/>
      <c r="G51" s="519"/>
      <c r="H51" s="519"/>
    </row>
    <row r="52" spans="1:8" ht="24">
      <c r="A52" s="521"/>
      <c r="B52" s="519"/>
      <c r="C52" s="523"/>
      <c r="D52" s="523"/>
      <c r="E52" s="519"/>
      <c r="F52" s="540"/>
      <c r="G52" s="519"/>
      <c r="H52" s="519"/>
    </row>
    <row r="53" spans="1:8" ht="12.75">
      <c r="A53" s="518"/>
      <c r="B53" s="519"/>
      <c r="C53" s="523"/>
      <c r="D53" s="523"/>
      <c r="E53" s="519"/>
      <c r="F53" s="540"/>
      <c r="G53" s="519"/>
      <c r="H53" s="519"/>
    </row>
    <row r="54" spans="1:8" ht="15">
      <c r="A54" s="522" t="s">
        <v>31</v>
      </c>
      <c r="B54" s="519"/>
      <c r="C54" s="523"/>
      <c r="D54" s="523"/>
      <c r="E54" s="519"/>
      <c r="F54" s="536" t="s">
        <v>49</v>
      </c>
      <c r="G54" s="519"/>
      <c r="H54" s="519"/>
    </row>
    <row r="55" spans="1:8" ht="13.5" thickBot="1">
      <c r="A55" s="518"/>
      <c r="B55" s="519"/>
      <c r="C55" s="523"/>
      <c r="D55" s="523"/>
      <c r="E55" s="519"/>
      <c r="F55" s="540"/>
      <c r="G55" s="519"/>
      <c r="H55" s="519"/>
    </row>
    <row r="56" spans="1:7" ht="27" thickBot="1">
      <c r="A56" s="156" t="s">
        <v>2</v>
      </c>
      <c r="B56" s="157" t="s">
        <v>0</v>
      </c>
      <c r="C56" s="528" t="s">
        <v>1</v>
      </c>
      <c r="D56" s="528" t="s">
        <v>287</v>
      </c>
      <c r="E56" s="157" t="s">
        <v>52</v>
      </c>
      <c r="F56" s="528" t="s">
        <v>288</v>
      </c>
      <c r="G56" s="158" t="s">
        <v>166</v>
      </c>
    </row>
    <row r="57" spans="1:7" ht="12.75">
      <c r="A57" s="9"/>
      <c r="B57" s="167"/>
      <c r="C57" s="167"/>
      <c r="D57" s="167"/>
      <c r="E57" s="168"/>
      <c r="F57" s="541"/>
      <c r="G57" s="169"/>
    </row>
    <row r="58" spans="1:7" s="53" customFormat="1" ht="15" customHeight="1">
      <c r="A58" s="18" t="s">
        <v>27</v>
      </c>
      <c r="B58" s="446">
        <v>2772.2</v>
      </c>
      <c r="C58" s="446">
        <v>2794.1</v>
      </c>
      <c r="D58" s="446">
        <v>527.18</v>
      </c>
      <c r="E58" s="447">
        <f>D58/C58*100</f>
        <v>18.86761390071937</v>
      </c>
      <c r="F58" s="542">
        <v>1825</v>
      </c>
      <c r="G58" s="448">
        <f aca="true" t="shared" si="4" ref="G58:G64">D58/F58*100</f>
        <v>28.886575342465754</v>
      </c>
    </row>
    <row r="59" spans="1:7" s="288" customFormat="1" ht="15" customHeight="1">
      <c r="A59" s="449" t="s">
        <v>22</v>
      </c>
      <c r="B59" s="450">
        <v>14256</v>
      </c>
      <c r="C59" s="450">
        <v>15510.2</v>
      </c>
      <c r="D59" s="450">
        <v>14763.95</v>
      </c>
      <c r="E59" s="451">
        <f>D59/C59*100</f>
        <v>95.18865004964475</v>
      </c>
      <c r="F59" s="450">
        <v>20317</v>
      </c>
      <c r="G59" s="453">
        <f t="shared" si="4"/>
        <v>72.66796278978195</v>
      </c>
    </row>
    <row r="60" spans="1:7" s="288" customFormat="1" ht="15" customHeight="1">
      <c r="A60" s="449" t="s">
        <v>17</v>
      </c>
      <c r="B60" s="450">
        <v>7662</v>
      </c>
      <c r="C60" s="450">
        <v>7902</v>
      </c>
      <c r="D60" s="450">
        <v>4752.85</v>
      </c>
      <c r="E60" s="451">
        <f aca="true" t="shared" si="5" ref="E60:E66">D60/C60*100</f>
        <v>60.14743103011896</v>
      </c>
      <c r="F60" s="450">
        <v>4295</v>
      </c>
      <c r="G60" s="453">
        <f t="shared" si="4"/>
        <v>110.66006984866124</v>
      </c>
    </row>
    <row r="61" spans="1:7" s="288" customFormat="1" ht="15" customHeight="1">
      <c r="A61" s="449" t="s">
        <v>18</v>
      </c>
      <c r="B61" s="450">
        <v>35674</v>
      </c>
      <c r="C61" s="450">
        <v>53768.3</v>
      </c>
      <c r="D61" s="450">
        <v>45727.44</v>
      </c>
      <c r="E61" s="451">
        <f t="shared" si="5"/>
        <v>85.04535200108614</v>
      </c>
      <c r="F61" s="450">
        <v>41606</v>
      </c>
      <c r="G61" s="453">
        <f t="shared" si="4"/>
        <v>109.90587895976543</v>
      </c>
    </row>
    <row r="62" spans="1:7" s="288" customFormat="1" ht="15" customHeight="1">
      <c r="A62" s="449" t="s">
        <v>102</v>
      </c>
      <c r="B62" s="450">
        <v>13036.3</v>
      </c>
      <c r="C62" s="450">
        <v>20719.1</v>
      </c>
      <c r="D62" s="450">
        <v>17207.8</v>
      </c>
      <c r="E62" s="451">
        <f t="shared" si="5"/>
        <v>83.0528353065529</v>
      </c>
      <c r="F62" s="450">
        <v>14962</v>
      </c>
      <c r="G62" s="453">
        <f t="shared" si="4"/>
        <v>115.01002539767411</v>
      </c>
    </row>
    <row r="63" spans="1:7" s="288" customFormat="1" ht="14.25" customHeight="1">
      <c r="A63" s="449" t="s">
        <v>160</v>
      </c>
      <c r="B63" s="450">
        <v>12683</v>
      </c>
      <c r="C63" s="450">
        <v>13730.4</v>
      </c>
      <c r="D63" s="450">
        <v>13119.82</v>
      </c>
      <c r="E63" s="451">
        <f t="shared" si="5"/>
        <v>95.55307929849094</v>
      </c>
      <c r="F63" s="450">
        <v>12596</v>
      </c>
      <c r="G63" s="453">
        <f t="shared" si="4"/>
        <v>104.15862178469355</v>
      </c>
    </row>
    <row r="64" spans="1:7" s="288" customFormat="1" ht="15" customHeight="1">
      <c r="A64" s="449" t="s">
        <v>23</v>
      </c>
      <c r="B64" s="450">
        <v>1707</v>
      </c>
      <c r="C64" s="450">
        <v>1994.8</v>
      </c>
      <c r="D64" s="450">
        <v>1899.65</v>
      </c>
      <c r="E64" s="451">
        <f t="shared" si="5"/>
        <v>95.23009825546421</v>
      </c>
      <c r="F64" s="450">
        <v>1983</v>
      </c>
      <c r="G64" s="453">
        <f t="shared" si="4"/>
        <v>95.79677256681795</v>
      </c>
    </row>
    <row r="65" spans="1:7" s="288" customFormat="1" ht="15" customHeight="1">
      <c r="A65" s="449" t="s">
        <v>24</v>
      </c>
      <c r="B65" s="450">
        <v>903.4</v>
      </c>
      <c r="C65" s="450">
        <v>903.4</v>
      </c>
      <c r="D65" s="450">
        <v>443.69</v>
      </c>
      <c r="E65" s="451">
        <f t="shared" si="5"/>
        <v>49.113349568297544</v>
      </c>
      <c r="F65" s="450">
        <v>1641</v>
      </c>
      <c r="G65" s="453">
        <f>D65/F65*100</f>
        <v>27.037781840341257</v>
      </c>
    </row>
    <row r="66" spans="1:7" s="288" customFormat="1" ht="15" customHeight="1">
      <c r="A66" s="449" t="s">
        <v>25</v>
      </c>
      <c r="B66" s="450">
        <v>69703</v>
      </c>
      <c r="C66" s="450">
        <v>79932.9</v>
      </c>
      <c r="D66" s="450">
        <v>70283.82</v>
      </c>
      <c r="E66" s="451">
        <f t="shared" si="5"/>
        <v>87.92852505038603</v>
      </c>
      <c r="F66" s="450">
        <v>66174</v>
      </c>
      <c r="G66" s="453">
        <f>D66/F66*100</f>
        <v>106.21062653005713</v>
      </c>
    </row>
    <row r="67" spans="1:7" s="288" customFormat="1" ht="15" customHeight="1">
      <c r="A67" s="449" t="s">
        <v>26</v>
      </c>
      <c r="B67" s="450">
        <v>3619</v>
      </c>
      <c r="C67" s="450">
        <v>22752.7</v>
      </c>
      <c r="D67" s="450">
        <v>3448.04</v>
      </c>
      <c r="E67" s="451">
        <f>SUM(D67/C67*100)</f>
        <v>15.154421233523932</v>
      </c>
      <c r="F67" s="450">
        <v>2096</v>
      </c>
      <c r="G67" s="452">
        <f>D67/F67*100</f>
        <v>164.5057251908397</v>
      </c>
    </row>
    <row r="68" spans="1:7" ht="15" customHeight="1" thickBot="1">
      <c r="A68" s="10"/>
      <c r="B68" s="171"/>
      <c r="C68" s="171"/>
      <c r="D68" s="172"/>
      <c r="E68" s="173"/>
      <c r="F68" s="543"/>
      <c r="G68" s="174"/>
    </row>
    <row r="69" spans="1:7" s="53" customFormat="1" ht="15" customHeight="1" thickBot="1">
      <c r="A69" s="159" t="s">
        <v>34</v>
      </c>
      <c r="B69" s="564">
        <f>SUM(B57:B68)</f>
        <v>162015.9</v>
      </c>
      <c r="C69" s="565">
        <f>SUM(C57:C68)</f>
        <v>220007.90000000002</v>
      </c>
      <c r="D69" s="564">
        <f>SUM(D57:D68)</f>
        <v>172174.24000000002</v>
      </c>
      <c r="E69" s="457">
        <f>D69/C69*100</f>
        <v>78.2582080007127</v>
      </c>
      <c r="F69" s="564">
        <f>SUM(F57:F68)</f>
        <v>167495</v>
      </c>
      <c r="G69" s="566">
        <f>D69/F69*100</f>
        <v>102.79365951222425</v>
      </c>
    </row>
    <row r="70" spans="1:7" ht="15" customHeight="1">
      <c r="A70" s="17"/>
      <c r="B70" s="175"/>
      <c r="C70" s="170"/>
      <c r="D70" s="170"/>
      <c r="E70" s="176"/>
      <c r="F70" s="542"/>
      <c r="G70" s="177"/>
    </row>
    <row r="71" spans="1:7" s="288" customFormat="1" ht="15" customHeight="1">
      <c r="A71" s="449" t="s">
        <v>27</v>
      </c>
      <c r="B71" s="450">
        <v>9600.2</v>
      </c>
      <c r="C71" s="450">
        <v>12218.3</v>
      </c>
      <c r="D71" s="450">
        <v>7513.72</v>
      </c>
      <c r="E71" s="451">
        <f>D71/C71*100</f>
        <v>61.49562541433752</v>
      </c>
      <c r="F71" s="450">
        <v>26247</v>
      </c>
      <c r="G71" s="452">
        <f>D71/F71*100</f>
        <v>28.626966891454263</v>
      </c>
    </row>
    <row r="72" spans="1:7" s="288" customFormat="1" ht="15" customHeight="1">
      <c r="A72" s="449" t="s">
        <v>22</v>
      </c>
      <c r="B72" s="450">
        <v>550</v>
      </c>
      <c r="C72" s="450">
        <v>550</v>
      </c>
      <c r="D72" s="450">
        <v>160.99</v>
      </c>
      <c r="E72" s="451">
        <f>SUM(D72/C72*100)</f>
        <v>29.270909090909093</v>
      </c>
      <c r="F72" s="450">
        <v>366</v>
      </c>
      <c r="G72" s="452">
        <f>D72/F72*100</f>
        <v>43.98633879781421</v>
      </c>
    </row>
    <row r="73" spans="1:7" s="288" customFormat="1" ht="15" customHeight="1">
      <c r="A73" s="449" t="s">
        <v>55</v>
      </c>
      <c r="B73" s="450">
        <v>33180</v>
      </c>
      <c r="C73" s="450">
        <v>44487</v>
      </c>
      <c r="D73" s="450">
        <v>22114.53</v>
      </c>
      <c r="E73" s="451">
        <f>SUM(D73/C73*100)</f>
        <v>49.71009508395711</v>
      </c>
      <c r="F73" s="450">
        <v>939</v>
      </c>
      <c r="G73" s="452">
        <f>D73/F73*100</f>
        <v>2355.1150159744407</v>
      </c>
    </row>
    <row r="74" spans="1:7" s="288" customFormat="1" ht="15" customHeight="1">
      <c r="A74" s="449" t="s">
        <v>19</v>
      </c>
      <c r="B74" s="450">
        <v>197000</v>
      </c>
      <c r="C74" s="450">
        <v>272636.8</v>
      </c>
      <c r="D74" s="450">
        <v>95291.33</v>
      </c>
      <c r="E74" s="451">
        <f>D74/C74*100</f>
        <v>34.95174899353279</v>
      </c>
      <c r="F74" s="450">
        <v>24053</v>
      </c>
      <c r="G74" s="452">
        <f>D74/F74*100</f>
        <v>396.17232777616096</v>
      </c>
    </row>
    <row r="75" spans="1:7" s="288" customFormat="1" ht="15" customHeight="1">
      <c r="A75" s="449" t="s">
        <v>102</v>
      </c>
      <c r="B75" s="450">
        <v>20000</v>
      </c>
      <c r="C75" s="450">
        <v>9800</v>
      </c>
      <c r="D75" s="450">
        <v>1222.1</v>
      </c>
      <c r="E75" s="451">
        <f>SUM(D75/C75*100)</f>
        <v>12.470408163265304</v>
      </c>
      <c r="F75" s="450">
        <v>797</v>
      </c>
      <c r="G75" s="452">
        <f>D75/F75*100</f>
        <v>153.33751568381427</v>
      </c>
    </row>
    <row r="76" spans="1:7" s="288" customFormat="1" ht="15" customHeight="1">
      <c r="A76" s="449" t="s">
        <v>160</v>
      </c>
      <c r="B76" s="450">
        <v>0</v>
      </c>
      <c r="C76" s="450">
        <v>0</v>
      </c>
      <c r="D76" s="450">
        <v>0</v>
      </c>
      <c r="E76" s="451"/>
      <c r="F76" s="450">
        <v>118</v>
      </c>
      <c r="G76" s="452"/>
    </row>
    <row r="77" spans="1:7" s="288" customFormat="1" ht="15" customHeight="1">
      <c r="A77" s="449" t="s">
        <v>23</v>
      </c>
      <c r="B77" s="450">
        <v>0</v>
      </c>
      <c r="C77" s="450">
        <v>0</v>
      </c>
      <c r="D77" s="450">
        <v>0</v>
      </c>
      <c r="E77" s="451"/>
      <c r="F77" s="450">
        <v>653</v>
      </c>
      <c r="G77" s="452"/>
    </row>
    <row r="78" spans="1:7" s="288" customFormat="1" ht="15" customHeight="1">
      <c r="A78" s="449" t="s">
        <v>24</v>
      </c>
      <c r="B78" s="450">
        <v>1350</v>
      </c>
      <c r="C78" s="450">
        <v>1350</v>
      </c>
      <c r="D78" s="450">
        <v>173.36</v>
      </c>
      <c r="E78" s="451">
        <f>SUM(D78/C78*100)</f>
        <v>12.841481481481482</v>
      </c>
      <c r="F78" s="450">
        <v>1320</v>
      </c>
      <c r="G78" s="452">
        <f>D78/F78*100</f>
        <v>13.133333333333336</v>
      </c>
    </row>
    <row r="79" spans="1:7" s="288" customFormat="1" ht="15" customHeight="1">
      <c r="A79" s="449" t="s">
        <v>25</v>
      </c>
      <c r="B79" s="450">
        <v>2200</v>
      </c>
      <c r="C79" s="450">
        <v>2480</v>
      </c>
      <c r="D79" s="450">
        <v>1060.23</v>
      </c>
      <c r="E79" s="451">
        <f>SUM(D79/C79*100)</f>
        <v>42.751209677419354</v>
      </c>
      <c r="F79" s="450">
        <v>750</v>
      </c>
      <c r="G79" s="452">
        <f>D79/F79*100</f>
        <v>141.364</v>
      </c>
    </row>
    <row r="80" spans="1:7" s="288" customFormat="1" ht="15" customHeight="1" thickBot="1">
      <c r="A80" s="454" t="s">
        <v>26</v>
      </c>
      <c r="B80" s="455">
        <v>0</v>
      </c>
      <c r="C80" s="455">
        <v>0</v>
      </c>
      <c r="D80" s="544">
        <v>0</v>
      </c>
      <c r="E80" s="451"/>
      <c r="F80" s="544">
        <v>0</v>
      </c>
      <c r="G80" s="452"/>
    </row>
    <row r="81" spans="1:7" s="53" customFormat="1" ht="15" customHeight="1" thickBot="1">
      <c r="A81" s="159" t="s">
        <v>35</v>
      </c>
      <c r="B81" s="456">
        <f>SUM(B70:B80)</f>
        <v>263880.2</v>
      </c>
      <c r="C81" s="456">
        <f>SUM(C70:C80)</f>
        <v>343522.1</v>
      </c>
      <c r="D81" s="457">
        <f>SUM(D70:D80)</f>
        <v>127536.26000000001</v>
      </c>
      <c r="E81" s="457">
        <f>D81/C81*100</f>
        <v>37.12607136484087</v>
      </c>
      <c r="F81" s="457">
        <f>SUM(F70:F80)</f>
        <v>55243</v>
      </c>
      <c r="G81" s="458">
        <f>D81/F81*100</f>
        <v>230.86410947993414</v>
      </c>
    </row>
    <row r="82" spans="1:7" ht="15" customHeight="1" thickBot="1">
      <c r="A82" s="11" t="s">
        <v>20</v>
      </c>
      <c r="B82" s="178"/>
      <c r="C82" s="178"/>
      <c r="D82" s="178"/>
      <c r="E82" s="179"/>
      <c r="F82" s="455"/>
      <c r="G82" s="180"/>
    </row>
    <row r="83" spans="1:7" s="288" customFormat="1" ht="15" customHeight="1" thickBot="1">
      <c r="A83" s="160" t="s">
        <v>108</v>
      </c>
      <c r="B83" s="459">
        <f>B69+B81</f>
        <v>425896.1</v>
      </c>
      <c r="C83" s="460">
        <f>C69+C81</f>
        <v>563530</v>
      </c>
      <c r="D83" s="459">
        <f>D69+D81</f>
        <v>299710.5</v>
      </c>
      <c r="E83" s="460">
        <f>D83/C83*100</f>
        <v>53.18447997444679</v>
      </c>
      <c r="F83" s="459">
        <f>F69+F81</f>
        <v>222738</v>
      </c>
      <c r="G83" s="461">
        <f>D83/F83*100</f>
        <v>134.5574172345985</v>
      </c>
    </row>
    <row r="84" spans="1:7" ht="15" customHeight="1" thickBot="1">
      <c r="A84" s="12" t="s">
        <v>21</v>
      </c>
      <c r="B84" s="181"/>
      <c r="C84" s="181"/>
      <c r="D84" s="181"/>
      <c r="E84" s="179"/>
      <c r="F84" s="545"/>
      <c r="G84" s="182"/>
    </row>
    <row r="85" spans="1:7" ht="15" customHeight="1" thickBot="1">
      <c r="A85" s="204" t="s">
        <v>36</v>
      </c>
      <c r="B85" s="192">
        <f>B37-B83</f>
        <v>-235459.89999999997</v>
      </c>
      <c r="C85" s="460">
        <f>C37-C83</f>
        <v>-247402.89999999997</v>
      </c>
      <c r="D85" s="460">
        <f>D37-D83</f>
        <v>31989.5</v>
      </c>
      <c r="E85" s="457"/>
      <c r="F85" s="460">
        <f>F37-F83</f>
        <v>-28345</v>
      </c>
      <c r="G85" s="203">
        <f>D85/F85*100</f>
        <v>-112.85764685129654</v>
      </c>
    </row>
    <row r="86" spans="1:7" ht="15" customHeight="1" thickBot="1">
      <c r="A86" s="21"/>
      <c r="B86" s="183"/>
      <c r="C86" s="183"/>
      <c r="D86" s="183"/>
      <c r="E86" s="184"/>
      <c r="F86" s="546"/>
      <c r="G86" s="183"/>
    </row>
    <row r="87" spans="1:7" ht="15" customHeight="1" thickBot="1">
      <c r="A87" s="15" t="s">
        <v>29</v>
      </c>
      <c r="B87" s="185"/>
      <c r="C87" s="185"/>
      <c r="D87" s="185"/>
      <c r="E87" s="186"/>
      <c r="F87" s="547"/>
      <c r="G87" s="187"/>
    </row>
    <row r="88" spans="1:7" s="1" customFormat="1" ht="30.75" customHeight="1">
      <c r="A88" s="462" t="s">
        <v>37</v>
      </c>
      <c r="B88" s="463">
        <v>236959.9</v>
      </c>
      <c r="C88" s="548">
        <v>248902.6</v>
      </c>
      <c r="D88" s="548" t="s">
        <v>30</v>
      </c>
      <c r="E88" s="464" t="s">
        <v>30</v>
      </c>
      <c r="F88" s="548" t="s">
        <v>30</v>
      </c>
      <c r="G88" s="465"/>
    </row>
    <row r="89" spans="1:7" s="1" customFormat="1" ht="15" customHeight="1">
      <c r="A89" s="466" t="s">
        <v>38</v>
      </c>
      <c r="B89" s="467">
        <v>-1500</v>
      </c>
      <c r="C89" s="549">
        <v>-1500</v>
      </c>
      <c r="D89" s="549" t="s">
        <v>30</v>
      </c>
      <c r="E89" s="447" t="s">
        <v>30</v>
      </c>
      <c r="F89" s="549" t="s">
        <v>30</v>
      </c>
      <c r="G89" s="468"/>
    </row>
    <row r="90" spans="1:7" s="1" customFormat="1" ht="15" customHeight="1" thickBot="1">
      <c r="A90" s="466" t="s">
        <v>234</v>
      </c>
      <c r="B90" s="467">
        <f>SUM(B88+B89)</f>
        <v>235459.9</v>
      </c>
      <c r="C90" s="549">
        <v>247403</v>
      </c>
      <c r="D90" s="549">
        <v>31989.43</v>
      </c>
      <c r="E90" s="447" t="s">
        <v>30</v>
      </c>
      <c r="F90" s="549" t="s">
        <v>30</v>
      </c>
      <c r="G90" s="468"/>
    </row>
    <row r="91" spans="1:7" s="1" customFormat="1" ht="15" customHeight="1" thickBot="1">
      <c r="A91" s="469" t="s">
        <v>111</v>
      </c>
      <c r="B91" s="470">
        <f>SUM(B90)</f>
        <v>235459.9</v>
      </c>
      <c r="C91" s="550">
        <f>SUM(C90)</f>
        <v>247403</v>
      </c>
      <c r="D91" s="550">
        <f>SUM(D90)</f>
        <v>31989.43</v>
      </c>
      <c r="E91" s="471"/>
      <c r="F91" s="550"/>
      <c r="G91" s="472"/>
    </row>
    <row r="92" spans="1:7" s="1" customFormat="1" ht="15">
      <c r="A92" s="21" t="s">
        <v>313</v>
      </c>
      <c r="B92" s="22"/>
      <c r="C92" s="524"/>
      <c r="D92" s="524"/>
      <c r="E92" s="23"/>
      <c r="F92" s="551"/>
      <c r="G92" s="14"/>
    </row>
    <row r="93" spans="1:7" s="1" customFormat="1" ht="15">
      <c r="A93" s="13"/>
      <c r="B93" s="14"/>
      <c r="C93" s="525"/>
      <c r="D93" s="525"/>
      <c r="E93" s="16"/>
      <c r="F93" s="552"/>
      <c r="G93" s="14"/>
    </row>
    <row r="94" spans="1:7" s="1" customFormat="1" ht="15">
      <c r="A94" s="19" t="s">
        <v>311</v>
      </c>
      <c r="B94" s="8"/>
      <c r="C94" s="526"/>
      <c r="D94" s="526"/>
      <c r="E94" s="8"/>
      <c r="F94" s="553"/>
      <c r="G94" s="8"/>
    </row>
    <row r="96" ht="15">
      <c r="A96" s="20" t="s">
        <v>142</v>
      </c>
    </row>
    <row r="97" ht="15">
      <c r="A97" s="20" t="s">
        <v>167</v>
      </c>
    </row>
    <row r="98" ht="15">
      <c r="A98" s="20"/>
    </row>
    <row r="100" ht="12.75">
      <c r="A100" s="3" t="s">
        <v>45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0" width="11.625" style="0" customWidth="1"/>
  </cols>
  <sheetData>
    <row r="1" spans="1:10" ht="15">
      <c r="A1" s="309" t="s">
        <v>31</v>
      </c>
      <c r="B1" s="309"/>
      <c r="C1" s="308"/>
      <c r="E1" s="305"/>
      <c r="H1" s="309"/>
      <c r="I1" s="309" t="s">
        <v>431</v>
      </c>
      <c r="J1" s="309"/>
    </row>
    <row r="3" spans="1:10" ht="15">
      <c r="A3" s="937" t="s">
        <v>402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6" ht="12.75">
      <c r="A4" s="505"/>
      <c r="B4" s="505"/>
      <c r="C4" s="505"/>
      <c r="D4" s="505"/>
      <c r="E4" s="505"/>
      <c r="F4" s="505"/>
    </row>
    <row r="5" spans="1:6" ht="12.75">
      <c r="A5" s="505" t="s">
        <v>403</v>
      </c>
      <c r="B5" s="505"/>
      <c r="C5" s="505"/>
      <c r="D5" s="505"/>
      <c r="E5" s="505"/>
      <c r="F5" s="505"/>
    </row>
    <row r="7" ht="13.5" thickBot="1">
      <c r="J7" s="306" t="s">
        <v>76</v>
      </c>
    </row>
    <row r="8" spans="1:10" ht="12.75">
      <c r="A8" s="755" t="s">
        <v>404</v>
      </c>
      <c r="B8" s="756"/>
      <c r="C8" s="757" t="s">
        <v>405</v>
      </c>
      <c r="D8" s="758"/>
      <c r="E8" s="757" t="s">
        <v>406</v>
      </c>
      <c r="F8" s="758"/>
      <c r="G8" s="759" t="s">
        <v>407</v>
      </c>
      <c r="H8" s="760" t="s">
        <v>408</v>
      </c>
      <c r="I8" s="761" t="s">
        <v>409</v>
      </c>
      <c r="J8" s="762"/>
    </row>
    <row r="9" spans="1:10" ht="12.75">
      <c r="A9" s="141"/>
      <c r="B9" s="669"/>
      <c r="C9" s="669" t="s">
        <v>410</v>
      </c>
      <c r="D9" s="763" t="s">
        <v>411</v>
      </c>
      <c r="E9" s="669" t="s">
        <v>410</v>
      </c>
      <c r="F9" s="669" t="s">
        <v>412</v>
      </c>
      <c r="G9" s="763" t="s">
        <v>413</v>
      </c>
      <c r="H9" s="764" t="s">
        <v>414</v>
      </c>
      <c r="I9" s="765" t="s">
        <v>415</v>
      </c>
      <c r="J9" s="766" t="s">
        <v>415</v>
      </c>
    </row>
    <row r="10" spans="1:10" ht="13.5" thickBot="1">
      <c r="A10" s="141"/>
      <c r="B10" s="669"/>
      <c r="C10" s="669"/>
      <c r="D10" s="763" t="s">
        <v>416</v>
      </c>
      <c r="E10" s="669"/>
      <c r="F10" s="669" t="s">
        <v>417</v>
      </c>
      <c r="G10" s="763" t="s">
        <v>418</v>
      </c>
      <c r="H10" s="764" t="s">
        <v>198</v>
      </c>
      <c r="I10" s="765" t="s">
        <v>419</v>
      </c>
      <c r="J10" s="766" t="s">
        <v>420</v>
      </c>
    </row>
    <row r="11" spans="1:12" ht="12.75">
      <c r="A11" s="767" t="s">
        <v>421</v>
      </c>
      <c r="B11" s="670"/>
      <c r="C11" s="768"/>
      <c r="D11" s="769"/>
      <c r="E11" s="768"/>
      <c r="F11" s="770">
        <f aca="true" t="shared" si="0" ref="F11:F17">SUM(H11)</f>
        <v>215666.71</v>
      </c>
      <c r="G11" s="769"/>
      <c r="H11" s="425">
        <f aca="true" t="shared" si="1" ref="H11:H17">SUM(I11+J11)</f>
        <v>215666.71</v>
      </c>
      <c r="I11" s="425">
        <v>172532.62</v>
      </c>
      <c r="J11" s="771">
        <v>43134.09</v>
      </c>
      <c r="K11" s="288"/>
      <c r="L11" s="288"/>
    </row>
    <row r="12" spans="1:12" ht="12.75">
      <c r="A12" s="772" t="s">
        <v>422</v>
      </c>
      <c r="B12" s="773"/>
      <c r="C12" s="774"/>
      <c r="D12" s="775"/>
      <c r="E12" s="774"/>
      <c r="F12" s="776">
        <f t="shared" si="0"/>
        <v>241129.84000000003</v>
      </c>
      <c r="G12" s="775"/>
      <c r="H12" s="323">
        <f t="shared" si="1"/>
        <v>241129.84000000003</v>
      </c>
      <c r="I12" s="323">
        <v>50000.45</v>
      </c>
      <c r="J12" s="640">
        <v>191129.39</v>
      </c>
      <c r="K12" s="288"/>
      <c r="L12" s="288"/>
    </row>
    <row r="13" spans="1:12" ht="12.75">
      <c r="A13" s="772" t="s">
        <v>423</v>
      </c>
      <c r="B13" s="773"/>
      <c r="C13" s="774"/>
      <c r="D13" s="777"/>
      <c r="E13" s="774"/>
      <c r="F13" s="776">
        <f t="shared" si="0"/>
        <v>48520</v>
      </c>
      <c r="G13" s="775"/>
      <c r="H13" s="323">
        <f t="shared" si="1"/>
        <v>48520</v>
      </c>
      <c r="I13" s="323">
        <v>30000</v>
      </c>
      <c r="J13" s="640">
        <v>18520</v>
      </c>
      <c r="L13" s="778"/>
    </row>
    <row r="14" spans="1:12" ht="12.75">
      <c r="A14" s="772" t="s">
        <v>424</v>
      </c>
      <c r="B14" s="773"/>
      <c r="C14" s="774"/>
      <c r="D14" s="775"/>
      <c r="E14" s="774"/>
      <c r="F14" s="776">
        <f t="shared" si="0"/>
        <v>314534</v>
      </c>
      <c r="G14" s="775"/>
      <c r="H14" s="323">
        <f t="shared" si="1"/>
        <v>314534</v>
      </c>
      <c r="I14" s="323">
        <v>120000.4</v>
      </c>
      <c r="J14" s="640">
        <v>194533.6</v>
      </c>
      <c r="K14" s="288"/>
      <c r="L14" s="288"/>
    </row>
    <row r="15" spans="1:12" ht="12.75">
      <c r="A15" s="772" t="s">
        <v>425</v>
      </c>
      <c r="B15" s="773"/>
      <c r="C15" s="256"/>
      <c r="D15" s="118"/>
      <c r="E15" s="256"/>
      <c r="F15" s="776">
        <f t="shared" si="0"/>
        <v>84374.92</v>
      </c>
      <c r="G15" s="118"/>
      <c r="H15" s="323">
        <f t="shared" si="1"/>
        <v>84374.92</v>
      </c>
      <c r="I15" s="323">
        <v>20000</v>
      </c>
      <c r="J15" s="640">
        <v>64374.92</v>
      </c>
      <c r="K15" s="288"/>
      <c r="L15" s="288"/>
    </row>
    <row r="16" spans="1:12" ht="12.75">
      <c r="A16" s="772" t="s">
        <v>426</v>
      </c>
      <c r="B16" s="773"/>
      <c r="C16" s="256"/>
      <c r="D16" s="118"/>
      <c r="E16" s="256"/>
      <c r="F16" s="776">
        <f t="shared" si="0"/>
        <v>8050</v>
      </c>
      <c r="G16" s="118"/>
      <c r="H16" s="323">
        <f t="shared" si="1"/>
        <v>8050</v>
      </c>
      <c r="I16" s="323">
        <v>2000</v>
      </c>
      <c r="J16" s="640">
        <v>6050</v>
      </c>
      <c r="K16" s="288"/>
      <c r="L16" s="288"/>
    </row>
    <row r="17" spans="1:12" ht="13.5" thickBot="1">
      <c r="A17" s="779" t="s">
        <v>427</v>
      </c>
      <c r="B17" s="780"/>
      <c r="C17" s="781"/>
      <c r="D17" s="782"/>
      <c r="E17" s="781"/>
      <c r="F17" s="783">
        <f t="shared" si="0"/>
        <v>3031.8</v>
      </c>
      <c r="G17" s="782"/>
      <c r="H17" s="752">
        <f t="shared" si="1"/>
        <v>3031.8</v>
      </c>
      <c r="I17" s="752">
        <v>2000</v>
      </c>
      <c r="J17" s="784">
        <v>1031.8</v>
      </c>
      <c r="K17" s="288"/>
      <c r="L17" s="288"/>
    </row>
    <row r="18" spans="1:12" ht="13.5" thickBot="1">
      <c r="A18" s="785" t="s">
        <v>99</v>
      </c>
      <c r="B18" s="786"/>
      <c r="C18" s="787"/>
      <c r="D18" s="787"/>
      <c r="E18" s="787"/>
      <c r="F18" s="787">
        <f>SUM(F11:F17)</f>
        <v>915307.2700000001</v>
      </c>
      <c r="G18" s="787"/>
      <c r="H18" s="787">
        <f>SUM(H11:H17)</f>
        <v>915307.2700000001</v>
      </c>
      <c r="I18" s="787">
        <f>SUM(I11:I17)</f>
        <v>396533.47</v>
      </c>
      <c r="J18" s="643">
        <f>SUM(J11:J17)</f>
        <v>518773.8</v>
      </c>
      <c r="K18" s="288"/>
      <c r="L18" s="288"/>
    </row>
    <row r="19" spans="1:10" ht="12.75">
      <c r="A19" s="679" t="s">
        <v>428</v>
      </c>
      <c r="B19" s="34"/>
      <c r="C19" s="34"/>
      <c r="D19" s="788"/>
      <c r="E19" s="34"/>
      <c r="F19" s="788"/>
      <c r="G19" s="34"/>
      <c r="H19" s="788"/>
      <c r="I19" s="788"/>
      <c r="J19" s="788"/>
    </row>
    <row r="21" ht="12.75">
      <c r="A21" t="s">
        <v>358</v>
      </c>
    </row>
    <row r="22" ht="12.75">
      <c r="A22" t="s">
        <v>429</v>
      </c>
    </row>
    <row r="23" ht="12.75">
      <c r="A23" t="s">
        <v>430</v>
      </c>
    </row>
  </sheetData>
  <sheetProtection/>
  <mergeCells count="1">
    <mergeCell ref="A3:J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S24" sqref="S24"/>
    </sheetView>
  </sheetViews>
  <sheetFormatPr defaultColWidth="9.00390625" defaultRowHeight="12.75"/>
  <cols>
    <col min="1" max="1" width="11.625" style="0" customWidth="1"/>
    <col min="2" max="2" width="11.875" style="0" customWidth="1"/>
    <col min="3" max="9" width="11.625" style="0" customWidth="1"/>
  </cols>
  <sheetData>
    <row r="1" spans="1:10" ht="15">
      <c r="A1" s="309" t="s">
        <v>31</v>
      </c>
      <c r="B1" s="309"/>
      <c r="C1" s="308"/>
      <c r="E1" s="305"/>
      <c r="H1" s="309" t="s">
        <v>431</v>
      </c>
      <c r="I1" s="309"/>
      <c r="J1" s="309"/>
    </row>
    <row r="3" spans="1:9" s="385" customFormat="1" ht="15">
      <c r="A3" s="937" t="s">
        <v>402</v>
      </c>
      <c r="B3" s="937"/>
      <c r="C3" s="937"/>
      <c r="D3" s="937"/>
      <c r="E3" s="937"/>
      <c r="F3" s="937"/>
      <c r="G3" s="937"/>
      <c r="H3" s="937"/>
      <c r="I3" s="937"/>
    </row>
    <row r="4" spans="1:6" ht="12.75">
      <c r="A4" s="505"/>
      <c r="B4" s="505"/>
      <c r="C4" s="505"/>
      <c r="D4" s="505"/>
      <c r="E4" s="505"/>
      <c r="F4" s="505"/>
    </row>
    <row r="5" spans="1:6" ht="12.75">
      <c r="A5" s="505" t="s">
        <v>432</v>
      </c>
      <c r="B5" s="505"/>
      <c r="C5" s="505"/>
      <c r="D5" s="505"/>
      <c r="E5" s="505"/>
      <c r="F5" s="505"/>
    </row>
    <row r="7" ht="13.5" thickBot="1">
      <c r="I7" s="306" t="s">
        <v>76</v>
      </c>
    </row>
    <row r="8" spans="1:9" ht="12.75">
      <c r="A8" s="755" t="s">
        <v>404</v>
      </c>
      <c r="B8" s="789"/>
      <c r="C8" s="757" t="s">
        <v>405</v>
      </c>
      <c r="D8" s="758"/>
      <c r="E8" s="757" t="s">
        <v>406</v>
      </c>
      <c r="F8" s="758"/>
      <c r="G8" s="760" t="s">
        <v>408</v>
      </c>
      <c r="H8" s="790" t="s">
        <v>433</v>
      </c>
      <c r="I8" s="762"/>
    </row>
    <row r="9" spans="1:9" ht="12.75">
      <c r="A9" s="141"/>
      <c r="B9" s="34"/>
      <c r="C9" s="763" t="s">
        <v>410</v>
      </c>
      <c r="D9" s="669" t="s">
        <v>411</v>
      </c>
      <c r="E9" s="763" t="s">
        <v>410</v>
      </c>
      <c r="F9" s="669" t="s">
        <v>412</v>
      </c>
      <c r="G9" s="764" t="s">
        <v>414</v>
      </c>
      <c r="H9" s="764" t="s">
        <v>415</v>
      </c>
      <c r="I9" s="766" t="s">
        <v>415</v>
      </c>
    </row>
    <row r="10" spans="1:9" ht="13.5" thickBot="1">
      <c r="A10" s="791"/>
      <c r="B10" s="792"/>
      <c r="C10" s="793"/>
      <c r="D10" s="794" t="s">
        <v>416</v>
      </c>
      <c r="E10" s="793"/>
      <c r="F10" s="794" t="s">
        <v>417</v>
      </c>
      <c r="G10" s="795" t="s">
        <v>198</v>
      </c>
      <c r="H10" s="795" t="s">
        <v>419</v>
      </c>
      <c r="I10" s="796" t="s">
        <v>420</v>
      </c>
    </row>
    <row r="11" spans="1:10" ht="12.75">
      <c r="A11" s="797" t="s">
        <v>434</v>
      </c>
      <c r="B11" s="628"/>
      <c r="C11" s="798"/>
      <c r="D11" s="799"/>
      <c r="E11" s="798"/>
      <c r="F11" s="800"/>
      <c r="G11" s="801"/>
      <c r="H11" s="801"/>
      <c r="I11" s="802"/>
      <c r="J11" s="288"/>
    </row>
    <row r="12" spans="1:10" ht="12.75">
      <c r="A12" s="803" t="s">
        <v>435</v>
      </c>
      <c r="B12" s="804"/>
      <c r="C12" s="105"/>
      <c r="D12" s="265"/>
      <c r="E12" s="105"/>
      <c r="F12" s="776">
        <f>SUM(G12)</f>
        <v>153811.49</v>
      </c>
      <c r="G12" s="805">
        <f>SUM(H12+I12)</f>
        <v>153811.49</v>
      </c>
      <c r="H12" s="805">
        <v>60000</v>
      </c>
      <c r="I12" s="806">
        <v>93811.49</v>
      </c>
      <c r="J12" s="288"/>
    </row>
    <row r="13" spans="1:10" ht="13.5" thickBot="1">
      <c r="A13" s="807"/>
      <c r="B13" s="614"/>
      <c r="C13" s="798"/>
      <c r="D13" s="799"/>
      <c r="E13" s="798"/>
      <c r="F13" s="799"/>
      <c r="G13" s="798"/>
      <c r="H13" s="798"/>
      <c r="I13" s="808"/>
      <c r="J13" s="288"/>
    </row>
    <row r="14" spans="1:10" ht="13.5" thickBot="1">
      <c r="A14" s="785" t="s">
        <v>99</v>
      </c>
      <c r="B14" s="809"/>
      <c r="C14" s="810"/>
      <c r="D14" s="786"/>
      <c r="E14" s="810"/>
      <c r="F14" s="787">
        <f>SUM(F7:F13)</f>
        <v>153811.49</v>
      </c>
      <c r="G14" s="787">
        <f>SUM(G7:G13)</f>
        <v>153811.49</v>
      </c>
      <c r="H14" s="787">
        <f>SUM(H7:H13)</f>
        <v>60000</v>
      </c>
      <c r="I14" s="643">
        <f>SUM(I7:I13)</f>
        <v>93811.49</v>
      </c>
      <c r="J14" s="288"/>
    </row>
    <row r="16" ht="12.75">
      <c r="A16" t="s">
        <v>358</v>
      </c>
    </row>
    <row r="17" ht="12.75">
      <c r="A17" t="s">
        <v>429</v>
      </c>
    </row>
    <row r="18" ht="12.75">
      <c r="A18" t="s">
        <v>430</v>
      </c>
    </row>
  </sheetData>
  <sheetProtection/>
  <mergeCells count="1">
    <mergeCell ref="A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9" width="11.625" style="0" customWidth="1"/>
  </cols>
  <sheetData>
    <row r="1" spans="1:9" ht="15">
      <c r="A1" s="309" t="s">
        <v>31</v>
      </c>
      <c r="B1" s="309"/>
      <c r="C1" s="308"/>
      <c r="E1" s="305"/>
      <c r="G1" s="309"/>
      <c r="H1" s="309" t="s">
        <v>431</v>
      </c>
      <c r="I1" s="309"/>
    </row>
    <row r="3" spans="1:9" ht="15">
      <c r="A3" s="937" t="s">
        <v>402</v>
      </c>
      <c r="B3" s="937"/>
      <c r="C3" s="937"/>
      <c r="D3" s="937"/>
      <c r="E3" s="937"/>
      <c r="F3" s="937"/>
      <c r="G3" s="937"/>
      <c r="H3" s="937"/>
      <c r="I3" s="937"/>
    </row>
    <row r="4" spans="1:5" ht="12.75">
      <c r="A4" s="505"/>
      <c r="B4" s="505"/>
      <c r="C4" s="505"/>
      <c r="D4" s="505"/>
      <c r="E4" s="505"/>
    </row>
    <row r="5" spans="1:5" ht="12.75">
      <c r="A5" s="505" t="s">
        <v>436</v>
      </c>
      <c r="B5" s="505"/>
      <c r="C5" s="505"/>
      <c r="D5" s="505"/>
      <c r="E5" s="505"/>
    </row>
    <row r="7" ht="13.5" thickBot="1">
      <c r="I7" t="s">
        <v>437</v>
      </c>
    </row>
    <row r="8" spans="1:9" ht="12.75">
      <c r="A8" s="755" t="s">
        <v>404</v>
      </c>
      <c r="B8" s="756"/>
      <c r="C8" s="811" t="s">
        <v>405</v>
      </c>
      <c r="D8" s="789"/>
      <c r="E8" s="789" t="s">
        <v>406</v>
      </c>
      <c r="F8" s="759"/>
      <c r="G8" s="760" t="s">
        <v>408</v>
      </c>
      <c r="H8" s="812" t="s">
        <v>409</v>
      </c>
      <c r="I8" s="828"/>
    </row>
    <row r="9" spans="1:9" ht="12.75">
      <c r="A9" s="141"/>
      <c r="B9" s="669"/>
      <c r="C9" s="813" t="s">
        <v>410</v>
      </c>
      <c r="D9" s="813" t="s">
        <v>411</v>
      </c>
      <c r="E9" s="827" t="s">
        <v>410</v>
      </c>
      <c r="F9" s="827" t="s">
        <v>412</v>
      </c>
      <c r="G9" s="814" t="s">
        <v>414</v>
      </c>
      <c r="H9" s="814" t="s">
        <v>415</v>
      </c>
      <c r="I9" s="829" t="s">
        <v>415</v>
      </c>
    </row>
    <row r="10" spans="1:9" ht="13.5" thickBot="1">
      <c r="A10" s="791"/>
      <c r="B10" s="794"/>
      <c r="C10" s="793"/>
      <c r="D10" s="793" t="s">
        <v>416</v>
      </c>
      <c r="E10" s="794"/>
      <c r="F10" s="794" t="s">
        <v>417</v>
      </c>
      <c r="G10" s="795" t="s">
        <v>198</v>
      </c>
      <c r="H10" s="795" t="s">
        <v>419</v>
      </c>
      <c r="I10" s="796" t="s">
        <v>420</v>
      </c>
    </row>
    <row r="11" spans="1:10" ht="12.75">
      <c r="A11" s="817" t="s">
        <v>438</v>
      </c>
      <c r="B11" s="818"/>
      <c r="C11" s="819"/>
      <c r="D11" s="820"/>
      <c r="E11" s="821"/>
      <c r="F11" s="819"/>
      <c r="G11" s="819"/>
      <c r="H11" s="819"/>
      <c r="I11" s="822"/>
      <c r="J11" s="288"/>
    </row>
    <row r="12" spans="1:9" ht="12.75">
      <c r="A12" s="797" t="s">
        <v>439</v>
      </c>
      <c r="B12" s="765"/>
      <c r="C12" s="763"/>
      <c r="D12" s="816"/>
      <c r="E12" s="816"/>
      <c r="F12" s="815">
        <v>88248.97</v>
      </c>
      <c r="G12" s="815">
        <v>88248.97</v>
      </c>
      <c r="H12" s="815">
        <v>88248.26</v>
      </c>
      <c r="I12" s="823">
        <v>0.71</v>
      </c>
    </row>
    <row r="13" spans="1:9" ht="13.5" thickBot="1">
      <c r="A13" s="791"/>
      <c r="B13" s="794"/>
      <c r="C13" s="793"/>
      <c r="D13" s="824"/>
      <c r="E13" s="824"/>
      <c r="F13" s="673"/>
      <c r="G13" s="824"/>
      <c r="H13" s="673"/>
      <c r="I13" s="830"/>
    </row>
    <row r="14" spans="1:9" ht="13.5" thickBot="1">
      <c r="A14" s="791" t="s">
        <v>99</v>
      </c>
      <c r="B14" s="794"/>
      <c r="C14" s="793"/>
      <c r="D14" s="825"/>
      <c r="E14" s="824"/>
      <c r="F14" s="783">
        <f>SUM(F7:F13)</f>
        <v>88248.97</v>
      </c>
      <c r="G14" s="783">
        <f>SUM(G7:G13)</f>
        <v>88248.97</v>
      </c>
      <c r="H14" s="783">
        <f>SUM(H7:H13)</f>
        <v>88248.26</v>
      </c>
      <c r="I14" s="826">
        <v>0.71</v>
      </c>
    </row>
    <row r="16" spans="1:10" ht="12.75">
      <c r="A16" s="288"/>
      <c r="B16" s="288"/>
      <c r="C16" s="288"/>
      <c r="D16" s="288"/>
      <c r="E16" s="288"/>
      <c r="F16" s="288"/>
      <c r="G16" s="288"/>
      <c r="H16" s="288"/>
      <c r="I16" s="288"/>
      <c r="J16" s="288"/>
    </row>
    <row r="17" spans="1:10" ht="12.75">
      <c r="A17" s="288"/>
      <c r="B17" s="288"/>
      <c r="C17" s="288"/>
      <c r="D17" s="288"/>
      <c r="E17" s="288"/>
      <c r="F17" s="288"/>
      <c r="G17" s="288"/>
      <c r="H17" s="288"/>
      <c r="I17" s="288"/>
      <c r="J17" s="288"/>
    </row>
    <row r="18" ht="12.75">
      <c r="A18" t="s">
        <v>358</v>
      </c>
    </row>
    <row r="19" ht="12.75">
      <c r="A19" t="s">
        <v>429</v>
      </c>
    </row>
    <row r="20" ht="12.75">
      <c r="A20" t="s">
        <v>430</v>
      </c>
    </row>
  </sheetData>
  <sheetProtection/>
  <mergeCells count="1">
    <mergeCell ref="A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4.375" style="3" customWidth="1"/>
    <col min="2" max="2" width="14.50390625" style="573" customWidth="1"/>
    <col min="3" max="5" width="9.125" style="3" customWidth="1"/>
  </cols>
  <sheetData>
    <row r="1" spans="1:2" ht="15">
      <c r="A1" s="80" t="s">
        <v>31</v>
      </c>
      <c r="B1" s="25" t="s">
        <v>47</v>
      </c>
    </row>
    <row r="2" spans="1:2" ht="15">
      <c r="A2" s="30"/>
      <c r="B2" s="25"/>
    </row>
    <row r="3" spans="1:3" ht="15">
      <c r="A3" s="28" t="s">
        <v>401</v>
      </c>
      <c r="B3" s="29"/>
      <c r="C3" s="20"/>
    </row>
    <row r="4" spans="1:3" ht="15">
      <c r="A4" s="20"/>
      <c r="B4" s="29"/>
      <c r="C4" s="20"/>
    </row>
    <row r="5" spans="1:6" ht="17.25">
      <c r="A5" s="80" t="s">
        <v>95</v>
      </c>
      <c r="B5" s="29"/>
      <c r="C5" s="20"/>
      <c r="D5" s="6"/>
      <c r="E5" s="6"/>
      <c r="F5" s="7"/>
    </row>
    <row r="6" spans="1:6" ht="18" thickBot="1">
      <c r="A6" s="32" t="s">
        <v>57</v>
      </c>
      <c r="B6" s="29"/>
      <c r="C6" s="20"/>
      <c r="D6" s="6"/>
      <c r="E6" s="6"/>
      <c r="F6" s="7"/>
    </row>
    <row r="7" spans="1:6" ht="17.25">
      <c r="A7" s="93" t="s">
        <v>10</v>
      </c>
      <c r="B7" s="94" t="s">
        <v>96</v>
      </c>
      <c r="C7" s="20"/>
      <c r="D7" s="6"/>
      <c r="E7" s="6"/>
      <c r="F7" s="7"/>
    </row>
    <row r="8" spans="1:6" ht="17.25">
      <c r="A8" s="88" t="s">
        <v>168</v>
      </c>
      <c r="B8" s="567">
        <v>200785.43</v>
      </c>
      <c r="C8" s="20"/>
      <c r="D8" s="6"/>
      <c r="E8" s="6"/>
      <c r="F8" s="7"/>
    </row>
    <row r="9" spans="1:6" ht="17.25">
      <c r="A9" s="88" t="s">
        <v>50</v>
      </c>
      <c r="B9" s="567">
        <v>1500000</v>
      </c>
      <c r="C9" s="20"/>
      <c r="D9" s="6"/>
      <c r="E9" s="6"/>
      <c r="F9" s="7"/>
    </row>
    <row r="10" spans="1:6" ht="17.25">
      <c r="A10" s="89" t="s">
        <v>114</v>
      </c>
      <c r="B10" s="568">
        <v>35000</v>
      </c>
      <c r="C10" s="20"/>
      <c r="D10" s="6"/>
      <c r="E10" s="6"/>
      <c r="F10" s="7"/>
    </row>
    <row r="11" spans="1:6" ht="18" thickBot="1">
      <c r="A11" s="89" t="s">
        <v>11</v>
      </c>
      <c r="B11" s="568">
        <v>650.26</v>
      </c>
      <c r="C11" s="20"/>
      <c r="D11" s="6"/>
      <c r="E11" s="6"/>
      <c r="F11" s="7"/>
    </row>
    <row r="12" spans="1:6" ht="18" thickBot="1">
      <c r="A12" s="155" t="s">
        <v>12</v>
      </c>
      <c r="B12" s="569">
        <f>SUM(B8:B11)</f>
        <v>1736435.69</v>
      </c>
      <c r="C12" s="20"/>
      <c r="D12" s="6"/>
      <c r="E12" s="6"/>
      <c r="F12" s="7"/>
    </row>
    <row r="13" spans="1:6" ht="17.25">
      <c r="A13" s="90" t="s">
        <v>13</v>
      </c>
      <c r="B13" s="567"/>
      <c r="C13" s="20"/>
      <c r="D13" s="6"/>
      <c r="E13" s="6"/>
      <c r="F13" s="7"/>
    </row>
    <row r="14" spans="1:6" ht="17.25">
      <c r="A14" s="88" t="s">
        <v>180</v>
      </c>
      <c r="B14" s="567">
        <v>535463</v>
      </c>
      <c r="C14" s="20"/>
      <c r="D14" s="6"/>
      <c r="E14" s="6"/>
      <c r="F14" s="7"/>
    </row>
    <row r="15" spans="1:6" ht="17.25">
      <c r="A15" s="88" t="s">
        <v>235</v>
      </c>
      <c r="B15" s="567">
        <v>406523</v>
      </c>
      <c r="C15" s="20"/>
      <c r="D15" s="6"/>
      <c r="E15" s="6"/>
      <c r="F15" s="7"/>
    </row>
    <row r="16" spans="1:6" ht="17.25">
      <c r="A16" s="88" t="s">
        <v>14</v>
      </c>
      <c r="B16" s="567">
        <v>12999</v>
      </c>
      <c r="C16" s="20"/>
      <c r="D16" s="6"/>
      <c r="E16" s="6"/>
      <c r="F16" s="7"/>
    </row>
    <row r="17" spans="1:6" ht="17.25">
      <c r="A17" s="88" t="s">
        <v>15</v>
      </c>
      <c r="B17" s="567">
        <v>36180</v>
      </c>
      <c r="C17" s="20"/>
      <c r="D17" s="6"/>
      <c r="E17" s="6"/>
      <c r="F17" s="7"/>
    </row>
    <row r="18" spans="1:6" ht="17.25">
      <c r="A18" s="88" t="s">
        <v>181</v>
      </c>
      <c r="B18" s="567">
        <v>370500</v>
      </c>
      <c r="C18" s="20"/>
      <c r="D18" s="6"/>
      <c r="E18" s="6"/>
      <c r="F18" s="7"/>
    </row>
    <row r="19" spans="1:6" ht="17.25">
      <c r="A19" s="89" t="s">
        <v>145</v>
      </c>
      <c r="B19" s="568">
        <v>84226.3</v>
      </c>
      <c r="C19" s="20"/>
      <c r="D19" s="6"/>
      <c r="E19" s="6"/>
      <c r="F19" s="7"/>
    </row>
    <row r="20" spans="1:6" ht="17.25">
      <c r="A20" s="143" t="s">
        <v>146</v>
      </c>
      <c r="B20" s="570">
        <v>65000</v>
      </c>
      <c r="C20" s="20"/>
      <c r="D20" s="6"/>
      <c r="E20" s="6"/>
      <c r="F20" s="7"/>
    </row>
    <row r="21" spans="1:6" ht="18" thickBot="1">
      <c r="A21" s="143" t="s">
        <v>39</v>
      </c>
      <c r="B21" s="570">
        <v>278</v>
      </c>
      <c r="C21" s="20"/>
      <c r="D21" s="6"/>
      <c r="E21" s="6"/>
      <c r="F21" s="7"/>
    </row>
    <row r="22" spans="1:6" ht="18" thickBot="1">
      <c r="A22" s="155" t="s">
        <v>12</v>
      </c>
      <c r="B22" s="571">
        <f>SUM(B14:B21)</f>
        <v>1511169.3</v>
      </c>
      <c r="C22" s="20"/>
      <c r="D22" s="6"/>
      <c r="E22" s="6"/>
      <c r="F22" s="7"/>
    </row>
    <row r="23" spans="1:6" ht="18" thickBot="1">
      <c r="A23" s="155" t="s">
        <v>144</v>
      </c>
      <c r="B23" s="571">
        <f>SUM(B12-B22)</f>
        <v>225266.3899999999</v>
      </c>
      <c r="C23" s="20"/>
      <c r="D23" s="6"/>
      <c r="E23" s="6"/>
      <c r="F23" s="7"/>
    </row>
    <row r="24" spans="1:6" ht="18" thickBot="1">
      <c r="A24" s="91"/>
      <c r="B24" s="572"/>
      <c r="C24" s="20"/>
      <c r="D24" s="6"/>
      <c r="E24" s="6"/>
      <c r="F24" s="7"/>
    </row>
    <row r="25" spans="1:6" ht="18" thickBot="1">
      <c r="A25" s="155" t="s">
        <v>16</v>
      </c>
      <c r="B25" s="571">
        <f>SUM(B23)</f>
        <v>225266.3899999999</v>
      </c>
      <c r="C25" s="20"/>
      <c r="D25" s="6"/>
      <c r="E25" s="6"/>
      <c r="F25" s="7"/>
    </row>
    <row r="26" spans="1:6" ht="17.25">
      <c r="A26" s="32"/>
      <c r="B26" s="92"/>
      <c r="C26" s="20"/>
      <c r="D26" s="6"/>
      <c r="E26" s="6"/>
      <c r="F26" s="7"/>
    </row>
    <row r="27" spans="1:6" ht="17.25">
      <c r="A27" s="80"/>
      <c r="B27" s="92"/>
      <c r="C27" s="20"/>
      <c r="D27" s="6"/>
      <c r="E27" s="6"/>
      <c r="F27" s="7"/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7">
      <selection activeCell="L37" sqref="L37"/>
    </sheetView>
  </sheetViews>
  <sheetFormatPr defaultColWidth="9.00390625" defaultRowHeight="12.75"/>
  <cols>
    <col min="1" max="7" width="9.625" style="0" customWidth="1"/>
    <col min="8" max="8" width="15.375" style="0" customWidth="1"/>
    <col min="9" max="9" width="10.625" style="0" customWidth="1"/>
    <col min="10" max="10" width="13.625" style="0" customWidth="1"/>
  </cols>
  <sheetData>
    <row r="1" ht="13.5">
      <c r="H1" s="102" t="s">
        <v>89</v>
      </c>
    </row>
    <row r="3" ht="15">
      <c r="A3" s="26" t="s">
        <v>97</v>
      </c>
    </row>
    <row r="5" ht="12.75">
      <c r="A5" t="s">
        <v>90</v>
      </c>
    </row>
    <row r="7" ht="12.75">
      <c r="A7" t="s">
        <v>91</v>
      </c>
    </row>
    <row r="8" ht="13.5" thickBot="1"/>
    <row r="9" spans="1:8" ht="13.5" thickBot="1">
      <c r="A9" s="75"/>
      <c r="B9" s="76"/>
      <c r="C9" s="76"/>
      <c r="D9" s="76"/>
      <c r="E9" s="76"/>
      <c r="F9" s="76"/>
      <c r="G9" s="77"/>
      <c r="H9" s="78" t="s">
        <v>96</v>
      </c>
    </row>
    <row r="10" spans="1:8" ht="12.75">
      <c r="A10" s="164" t="s">
        <v>10</v>
      </c>
      <c r="B10" s="79"/>
      <c r="C10" s="79"/>
      <c r="D10" s="79"/>
      <c r="E10" s="79"/>
      <c r="F10" s="79"/>
      <c r="G10" s="35"/>
      <c r="H10" s="165"/>
    </row>
    <row r="11" spans="1:8" ht="12.75">
      <c r="A11" s="254" t="s">
        <v>169</v>
      </c>
      <c r="B11" s="255"/>
      <c r="C11" s="255"/>
      <c r="D11" s="255"/>
      <c r="E11" s="255"/>
      <c r="F11" s="255"/>
      <c r="G11" s="256"/>
      <c r="H11" s="640">
        <v>1042355.42</v>
      </c>
    </row>
    <row r="12" spans="1:8" ht="12.75">
      <c r="A12" s="254"/>
      <c r="B12" s="255"/>
      <c r="C12" s="255"/>
      <c r="D12" s="255"/>
      <c r="E12" s="255"/>
      <c r="F12" s="255"/>
      <c r="G12" s="256"/>
      <c r="H12" s="296"/>
    </row>
    <row r="13" spans="1:8" ht="12.75">
      <c r="A13" s="251" t="s">
        <v>155</v>
      </c>
      <c r="B13" s="255"/>
      <c r="C13" s="255"/>
      <c r="D13" s="255"/>
      <c r="E13" s="255"/>
      <c r="F13" s="255"/>
      <c r="G13" s="256"/>
      <c r="H13" s="296"/>
    </row>
    <row r="14" spans="1:8" ht="12.75">
      <c r="A14" s="254" t="s">
        <v>157</v>
      </c>
      <c r="B14" s="255"/>
      <c r="C14" s="255"/>
      <c r="D14" s="255"/>
      <c r="E14" s="255"/>
      <c r="F14" s="255"/>
      <c r="G14" s="256"/>
      <c r="H14" s="640">
        <v>43203430.09</v>
      </c>
    </row>
    <row r="15" spans="1:8" ht="12.75">
      <c r="A15" s="874" t="s">
        <v>373</v>
      </c>
      <c r="B15" s="875"/>
      <c r="C15" s="875"/>
      <c r="D15" s="875"/>
      <c r="E15" s="875"/>
      <c r="F15" s="875"/>
      <c r="G15" s="876"/>
      <c r="H15" s="640">
        <v>73509553.94</v>
      </c>
    </row>
    <row r="16" spans="1:8" ht="12.75">
      <c r="A16" s="254"/>
      <c r="B16" s="255"/>
      <c r="C16" s="255"/>
      <c r="D16" s="255"/>
      <c r="E16" s="255"/>
      <c r="F16" s="255"/>
      <c r="G16" s="256"/>
      <c r="H16" s="296"/>
    </row>
    <row r="17" spans="1:8" ht="12.75">
      <c r="A17" s="254" t="s">
        <v>156</v>
      </c>
      <c r="B17" s="255"/>
      <c r="C17" s="255"/>
      <c r="D17" s="255"/>
      <c r="E17" s="255"/>
      <c r="F17" s="255"/>
      <c r="G17" s="256"/>
      <c r="H17" s="640">
        <v>2377.55</v>
      </c>
    </row>
    <row r="18" spans="1:8" ht="13.5" thickBot="1">
      <c r="A18" s="260"/>
      <c r="B18" s="261"/>
      <c r="C18" s="261"/>
      <c r="D18" s="261"/>
      <c r="E18" s="261"/>
      <c r="F18" s="261"/>
      <c r="G18" s="262"/>
      <c r="H18" s="213"/>
    </row>
    <row r="19" spans="1:8" ht="13.5" thickBot="1">
      <c r="A19" s="257" t="s">
        <v>92</v>
      </c>
      <c r="B19" s="258"/>
      <c r="C19" s="258"/>
      <c r="D19" s="258"/>
      <c r="E19" s="258"/>
      <c r="F19" s="258"/>
      <c r="G19" s="259"/>
      <c r="H19" s="641">
        <f>SUM(H11:H17)</f>
        <v>117757717</v>
      </c>
    </row>
    <row r="20" spans="1:8" ht="12.75">
      <c r="A20" s="263"/>
      <c r="B20" s="264"/>
      <c r="C20" s="264"/>
      <c r="D20" s="264"/>
      <c r="E20" s="264"/>
      <c r="F20" s="264"/>
      <c r="G20" s="265"/>
      <c r="H20" s="297"/>
    </row>
    <row r="21" spans="1:8" ht="12.75">
      <c r="A21" s="892" t="s">
        <v>13</v>
      </c>
      <c r="B21" s="878"/>
      <c r="C21" s="878"/>
      <c r="D21" s="878"/>
      <c r="E21" s="878"/>
      <c r="F21" s="878"/>
      <c r="G21" s="879"/>
      <c r="H21" s="296"/>
    </row>
    <row r="22" spans="1:8" ht="12.75">
      <c r="A22" s="266" t="s">
        <v>158</v>
      </c>
      <c r="B22" s="255"/>
      <c r="C22" s="255"/>
      <c r="D22" s="255"/>
      <c r="E22" s="255"/>
      <c r="F22" s="255"/>
      <c r="G22" s="256"/>
      <c r="H22" s="296"/>
    </row>
    <row r="23" spans="1:8" ht="12.75">
      <c r="A23" s="874" t="s">
        <v>372</v>
      </c>
      <c r="B23" s="875"/>
      <c r="C23" s="875"/>
      <c r="D23" s="875"/>
      <c r="E23" s="875"/>
      <c r="F23" s="875"/>
      <c r="G23" s="876"/>
      <c r="H23" s="640">
        <v>55559</v>
      </c>
    </row>
    <row r="24" spans="1:8" s="288" customFormat="1" ht="12.75">
      <c r="A24" s="877" t="s">
        <v>165</v>
      </c>
      <c r="B24" s="878"/>
      <c r="C24" s="878"/>
      <c r="D24" s="878"/>
      <c r="E24" s="878"/>
      <c r="F24" s="878"/>
      <c r="G24" s="879"/>
      <c r="H24" s="640">
        <v>421687.3</v>
      </c>
    </row>
    <row r="25" spans="1:8" s="288" customFormat="1" ht="12.75">
      <c r="A25" s="877" t="s">
        <v>218</v>
      </c>
      <c r="B25" s="878"/>
      <c r="C25" s="878"/>
      <c r="D25" s="878"/>
      <c r="E25" s="878"/>
      <c r="F25" s="878"/>
      <c r="G25" s="879"/>
      <c r="H25" s="324">
        <v>199873.85</v>
      </c>
    </row>
    <row r="26" spans="1:8" s="288" customFormat="1" ht="12.75">
      <c r="A26" s="874" t="s">
        <v>370</v>
      </c>
      <c r="B26" s="875"/>
      <c r="C26" s="875"/>
      <c r="D26" s="875"/>
      <c r="E26" s="875"/>
      <c r="F26" s="875"/>
      <c r="G26" s="876"/>
      <c r="H26" s="324">
        <v>206972.26</v>
      </c>
    </row>
    <row r="27" spans="1:8" s="288" customFormat="1" ht="12.75">
      <c r="A27" s="874" t="s">
        <v>369</v>
      </c>
      <c r="B27" s="875"/>
      <c r="C27" s="875"/>
      <c r="D27" s="875"/>
      <c r="E27" s="875"/>
      <c r="F27" s="875"/>
      <c r="G27" s="876"/>
      <c r="H27" s="324">
        <v>59229</v>
      </c>
    </row>
    <row r="28" spans="1:8" s="288" customFormat="1" ht="12.75">
      <c r="A28" s="886" t="s">
        <v>236</v>
      </c>
      <c r="B28" s="887"/>
      <c r="C28" s="887"/>
      <c r="D28" s="887"/>
      <c r="E28" s="887"/>
      <c r="F28" s="887"/>
      <c r="G28" s="888"/>
      <c r="H28" s="324">
        <v>59290</v>
      </c>
    </row>
    <row r="29" spans="1:8" s="288" customFormat="1" ht="12.75">
      <c r="A29" s="874" t="s">
        <v>237</v>
      </c>
      <c r="B29" s="875"/>
      <c r="C29" s="875"/>
      <c r="D29" s="875"/>
      <c r="E29" s="875"/>
      <c r="F29" s="875"/>
      <c r="G29" s="876"/>
      <c r="H29" s="324">
        <v>42471</v>
      </c>
    </row>
    <row r="30" spans="1:8" s="288" customFormat="1" ht="12.75" customHeight="1">
      <c r="A30" s="883" t="s">
        <v>219</v>
      </c>
      <c r="B30" s="884"/>
      <c r="C30" s="884"/>
      <c r="D30" s="884"/>
      <c r="E30" s="884"/>
      <c r="F30" s="884"/>
      <c r="G30" s="885"/>
      <c r="H30" s="640">
        <v>2452634</v>
      </c>
    </row>
    <row r="31" spans="1:8" s="288" customFormat="1" ht="12.75">
      <c r="A31" s="877" t="s">
        <v>220</v>
      </c>
      <c r="B31" s="878"/>
      <c r="C31" s="878"/>
      <c r="D31" s="878"/>
      <c r="E31" s="878"/>
      <c r="F31" s="878"/>
      <c r="G31" s="879"/>
      <c r="H31" s="640">
        <v>5025237.85</v>
      </c>
    </row>
    <row r="32" spans="1:8" s="288" customFormat="1" ht="12.75">
      <c r="A32" s="874" t="s">
        <v>371</v>
      </c>
      <c r="B32" s="875"/>
      <c r="C32" s="875"/>
      <c r="D32" s="875"/>
      <c r="E32" s="875"/>
      <c r="F32" s="875"/>
      <c r="G32" s="876"/>
      <c r="H32" s="640">
        <v>62920</v>
      </c>
    </row>
    <row r="33" spans="1:8" s="288" customFormat="1" ht="12.75">
      <c r="A33" s="874" t="s">
        <v>238</v>
      </c>
      <c r="B33" s="875"/>
      <c r="C33" s="875"/>
      <c r="D33" s="875"/>
      <c r="E33" s="875"/>
      <c r="F33" s="875"/>
      <c r="G33" s="876"/>
      <c r="H33" s="640">
        <v>83429.5</v>
      </c>
    </row>
    <row r="34" spans="1:8" s="288" customFormat="1" ht="12.75">
      <c r="A34" s="874" t="s">
        <v>368</v>
      </c>
      <c r="B34" s="875"/>
      <c r="C34" s="875"/>
      <c r="D34" s="875"/>
      <c r="E34" s="875"/>
      <c r="F34" s="875"/>
      <c r="G34" s="876"/>
      <c r="H34" s="640">
        <v>49610</v>
      </c>
    </row>
    <row r="35" spans="1:8" s="288" customFormat="1" ht="12.75">
      <c r="A35" s="877" t="s">
        <v>367</v>
      </c>
      <c r="B35" s="878"/>
      <c r="C35" s="878"/>
      <c r="D35" s="878"/>
      <c r="E35" s="878"/>
      <c r="F35" s="878"/>
      <c r="G35" s="879"/>
      <c r="H35" s="640">
        <v>4859208.22</v>
      </c>
    </row>
    <row r="36" spans="1:8" s="288" customFormat="1" ht="12.75">
      <c r="A36" s="874" t="s">
        <v>366</v>
      </c>
      <c r="B36" s="875"/>
      <c r="C36" s="875"/>
      <c r="D36" s="875"/>
      <c r="E36" s="875"/>
      <c r="F36" s="875"/>
      <c r="G36" s="876"/>
      <c r="H36" s="640">
        <v>2080781.72</v>
      </c>
    </row>
    <row r="37" spans="1:8" s="288" customFormat="1" ht="12.75">
      <c r="A37" s="877" t="s">
        <v>221</v>
      </c>
      <c r="B37" s="878"/>
      <c r="C37" s="878"/>
      <c r="D37" s="878"/>
      <c r="E37" s="878"/>
      <c r="F37" s="878"/>
      <c r="G37" s="879"/>
      <c r="H37" s="640">
        <v>11253</v>
      </c>
    </row>
    <row r="38" spans="1:8" s="288" customFormat="1" ht="12.75">
      <c r="A38" s="874" t="s">
        <v>365</v>
      </c>
      <c r="B38" s="875"/>
      <c r="C38" s="875"/>
      <c r="D38" s="875"/>
      <c r="E38" s="875"/>
      <c r="F38" s="875"/>
      <c r="G38" s="876"/>
      <c r="H38" s="640">
        <v>12467222.65</v>
      </c>
    </row>
    <row r="39" spans="1:8" s="288" customFormat="1" ht="12.75">
      <c r="A39" s="874" t="s">
        <v>364</v>
      </c>
      <c r="B39" s="875"/>
      <c r="C39" s="875"/>
      <c r="D39" s="875"/>
      <c r="E39" s="875"/>
      <c r="F39" s="875"/>
      <c r="G39" s="876"/>
      <c r="H39" s="640">
        <v>942235.83</v>
      </c>
    </row>
    <row r="40" spans="1:8" s="288" customFormat="1" ht="12.75">
      <c r="A40" s="338" t="s">
        <v>222</v>
      </c>
      <c r="B40" s="336"/>
      <c r="C40" s="336"/>
      <c r="D40" s="336"/>
      <c r="E40" s="336"/>
      <c r="F40" s="336"/>
      <c r="G40" s="337"/>
      <c r="H40" s="640">
        <v>9705234.91</v>
      </c>
    </row>
    <row r="41" spans="1:8" s="288" customFormat="1" ht="12.75">
      <c r="A41" s="874" t="s">
        <v>239</v>
      </c>
      <c r="B41" s="875"/>
      <c r="C41" s="875"/>
      <c r="D41" s="875"/>
      <c r="E41" s="875"/>
      <c r="F41" s="875"/>
      <c r="G41" s="876"/>
      <c r="H41" s="640">
        <v>3196480</v>
      </c>
    </row>
    <row r="42" spans="1:8" s="288" customFormat="1" ht="12.75">
      <c r="A42" s="338" t="s">
        <v>223</v>
      </c>
      <c r="B42" s="336"/>
      <c r="C42" s="336"/>
      <c r="D42" s="336"/>
      <c r="E42" s="336"/>
      <c r="F42" s="336"/>
      <c r="G42" s="337"/>
      <c r="H42" s="640">
        <v>1222100</v>
      </c>
    </row>
    <row r="43" spans="1:8" ht="12.75">
      <c r="A43" s="880"/>
      <c r="B43" s="881"/>
      <c r="C43" s="881"/>
      <c r="D43" s="881"/>
      <c r="E43" s="881"/>
      <c r="F43" s="881"/>
      <c r="G43" s="882"/>
      <c r="H43" s="296"/>
    </row>
    <row r="44" spans="1:8" ht="12.75" customHeight="1">
      <c r="A44" s="877"/>
      <c r="B44" s="878"/>
      <c r="C44" s="878"/>
      <c r="D44" s="878"/>
      <c r="E44" s="878"/>
      <c r="F44" s="878"/>
      <c r="G44" s="879"/>
      <c r="H44" s="296"/>
    </row>
    <row r="45" spans="1:8" ht="12.75" customHeight="1">
      <c r="A45" s="877"/>
      <c r="B45" s="878"/>
      <c r="C45" s="878"/>
      <c r="D45" s="878"/>
      <c r="E45" s="878"/>
      <c r="F45" s="878"/>
      <c r="G45" s="879"/>
      <c r="H45" s="296"/>
    </row>
    <row r="46" spans="1:8" ht="12.75">
      <c r="A46" s="251"/>
      <c r="B46" s="252"/>
      <c r="C46" s="252"/>
      <c r="D46" s="252"/>
      <c r="E46" s="252"/>
      <c r="F46" s="252"/>
      <c r="G46" s="253"/>
      <c r="H46" s="298"/>
    </row>
    <row r="47" spans="1:8" s="288" customFormat="1" ht="12.75">
      <c r="A47" s="254" t="s">
        <v>159</v>
      </c>
      <c r="B47" s="255"/>
      <c r="C47" s="255"/>
      <c r="D47" s="255"/>
      <c r="E47" s="255"/>
      <c r="F47" s="255"/>
      <c r="G47" s="256"/>
      <c r="H47" s="640">
        <v>241</v>
      </c>
    </row>
    <row r="48" spans="1:8" ht="13.5" thickBot="1">
      <c r="A48" s="210"/>
      <c r="B48" s="211"/>
      <c r="C48" s="211"/>
      <c r="D48" s="211"/>
      <c r="E48" s="211"/>
      <c r="F48" s="211"/>
      <c r="G48" s="212"/>
      <c r="H48" s="213"/>
    </row>
    <row r="49" spans="1:8" ht="13.5" thickBot="1">
      <c r="A49" s="257" t="s">
        <v>93</v>
      </c>
      <c r="B49" s="258"/>
      <c r="C49" s="258"/>
      <c r="D49" s="258"/>
      <c r="E49" s="258"/>
      <c r="F49" s="258"/>
      <c r="G49" s="259"/>
      <c r="H49" s="642">
        <f>SUM(H23:H47)</f>
        <v>43203671.09</v>
      </c>
    </row>
    <row r="50" spans="1:8" ht="13.5" thickBot="1">
      <c r="A50" s="270"/>
      <c r="B50" s="267"/>
      <c r="C50" s="267"/>
      <c r="D50" s="267"/>
      <c r="E50" s="267"/>
      <c r="F50" s="267"/>
      <c r="G50" s="271"/>
      <c r="H50" s="299"/>
    </row>
    <row r="51" spans="1:8" ht="13.5" thickBot="1">
      <c r="A51" s="257" t="s">
        <v>144</v>
      </c>
      <c r="B51" s="258"/>
      <c r="C51" s="258"/>
      <c r="D51" s="258"/>
      <c r="E51" s="258"/>
      <c r="F51" s="258"/>
      <c r="G51" s="259"/>
      <c r="H51" s="642">
        <f>SUM(H19-H49)</f>
        <v>74554045.91</v>
      </c>
    </row>
    <row r="52" spans="1:8" ht="13.5" thickBot="1">
      <c r="A52" s="257" t="s">
        <v>362</v>
      </c>
      <c r="B52" s="258"/>
      <c r="C52" s="258"/>
      <c r="D52" s="258"/>
      <c r="E52" s="258"/>
      <c r="F52" s="258"/>
      <c r="G52" s="259"/>
      <c r="H52" s="321">
        <v>74554045.91</v>
      </c>
    </row>
    <row r="53" spans="1:8" ht="13.5" thickBot="1">
      <c r="A53" s="270"/>
      <c r="B53" s="267"/>
      <c r="C53" s="267"/>
      <c r="D53" s="267"/>
      <c r="E53" s="267"/>
      <c r="F53" s="267"/>
      <c r="G53" s="271"/>
      <c r="H53" s="299"/>
    </row>
    <row r="54" spans="1:8" s="288" customFormat="1" ht="13.5" customHeight="1" thickBot="1">
      <c r="A54" s="889" t="s">
        <v>374</v>
      </c>
      <c r="B54" s="890"/>
      <c r="C54" s="890"/>
      <c r="D54" s="890"/>
      <c r="E54" s="890"/>
      <c r="F54" s="890"/>
      <c r="G54" s="891"/>
      <c r="H54" s="643">
        <v>582115.01</v>
      </c>
    </row>
    <row r="55" spans="1:8" ht="13.5" thickBot="1">
      <c r="A55" s="268" t="s">
        <v>363</v>
      </c>
      <c r="B55" s="269"/>
      <c r="C55" s="269"/>
      <c r="D55" s="269"/>
      <c r="E55" s="269"/>
      <c r="F55" s="269"/>
      <c r="G55" s="272"/>
      <c r="H55" s="644">
        <v>363627993.73</v>
      </c>
    </row>
    <row r="62" ht="12.75">
      <c r="A62" s="117"/>
    </row>
    <row r="63" ht="12.75">
      <c r="A63" s="117"/>
    </row>
    <row r="64" ht="12.75">
      <c r="A64" s="117"/>
    </row>
  </sheetData>
  <sheetProtection/>
  <mergeCells count="24">
    <mergeCell ref="A23:G23"/>
    <mergeCell ref="A15:G15"/>
    <mergeCell ref="A54:G54"/>
    <mergeCell ref="A39:G39"/>
    <mergeCell ref="A38:G38"/>
    <mergeCell ref="A36:G36"/>
    <mergeCell ref="A34:G34"/>
    <mergeCell ref="A27:G27"/>
    <mergeCell ref="A21:G21"/>
    <mergeCell ref="A31:G31"/>
    <mergeCell ref="A24:G24"/>
    <mergeCell ref="A25:G25"/>
    <mergeCell ref="A30:G30"/>
    <mergeCell ref="A26:G26"/>
    <mergeCell ref="A28:G28"/>
    <mergeCell ref="A29:G29"/>
    <mergeCell ref="A41:G41"/>
    <mergeCell ref="A44:G44"/>
    <mergeCell ref="A45:G45"/>
    <mergeCell ref="A32:G32"/>
    <mergeCell ref="A35:G35"/>
    <mergeCell ref="A37:G37"/>
    <mergeCell ref="A43:G43"/>
    <mergeCell ref="A33:G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M22" sqref="M22"/>
    </sheetView>
  </sheetViews>
  <sheetFormatPr defaultColWidth="9.125" defaultRowHeight="12.75"/>
  <cols>
    <col min="1" max="1" width="29.625" style="1" customWidth="1"/>
    <col min="2" max="2" width="10.50390625" style="1" customWidth="1"/>
    <col min="3" max="4" width="9.625" style="1" customWidth="1"/>
    <col min="5" max="5" width="7.625" style="1" customWidth="1"/>
    <col min="6" max="6" width="9.625" style="1" customWidth="1"/>
    <col min="7" max="7" width="8.00390625" style="1" customWidth="1"/>
    <col min="8" max="16384" width="9.125" style="1" customWidth="1"/>
  </cols>
  <sheetData>
    <row r="1" spans="1:7" ht="15">
      <c r="A1" s="26" t="s">
        <v>31</v>
      </c>
      <c r="F1" s="26" t="s">
        <v>58</v>
      </c>
      <c r="G1" s="26"/>
    </row>
    <row r="2" ht="15">
      <c r="F2" s="33"/>
    </row>
    <row r="5" spans="1:7" s="36" customFormat="1" ht="17.25">
      <c r="A5" s="26" t="s">
        <v>310</v>
      </c>
      <c r="B5" s="1"/>
      <c r="C5" s="1"/>
      <c r="D5" s="1"/>
      <c r="E5" s="1"/>
      <c r="F5" s="1"/>
      <c r="G5" s="26"/>
    </row>
    <row r="6" spans="1:7" s="38" customFormat="1" ht="17.25">
      <c r="A6" s="894" t="s">
        <v>59</v>
      </c>
      <c r="B6" s="894"/>
      <c r="C6" s="894"/>
      <c r="D6" s="894"/>
      <c r="E6" s="894"/>
      <c r="F6" s="894"/>
      <c r="G6" s="894"/>
    </row>
    <row r="7" s="37" customFormat="1" ht="15"/>
    <row r="8" spans="3:5" ht="15" thickBot="1">
      <c r="C8" s="39"/>
      <c r="D8" s="39"/>
      <c r="E8" s="39"/>
    </row>
    <row r="9" spans="1:7" ht="15" customHeight="1">
      <c r="A9" s="895"/>
      <c r="B9" s="40"/>
      <c r="C9" s="41"/>
      <c r="D9" s="897" t="s">
        <v>308</v>
      </c>
      <c r="E9" s="42"/>
      <c r="F9" s="897" t="s">
        <v>309</v>
      </c>
      <c r="G9" s="899" t="s">
        <v>225</v>
      </c>
    </row>
    <row r="10" spans="1:7" ht="31.5" customHeight="1">
      <c r="A10" s="896"/>
      <c r="B10" s="43" t="s">
        <v>171</v>
      </c>
      <c r="C10" s="43" t="s">
        <v>170</v>
      </c>
      <c r="D10" s="898"/>
      <c r="E10" s="43" t="s">
        <v>60</v>
      </c>
      <c r="F10" s="898"/>
      <c r="G10" s="900"/>
    </row>
    <row r="11" spans="1:7" ht="19.5" customHeight="1">
      <c r="A11" s="95" t="s">
        <v>61</v>
      </c>
      <c r="B11" s="350"/>
      <c r="C11" s="364"/>
      <c r="D11" s="364"/>
      <c r="E11" s="217"/>
      <c r="F11" s="364"/>
      <c r="G11" s="226"/>
    </row>
    <row r="12" spans="1:7" ht="15">
      <c r="A12" s="96"/>
      <c r="B12" s="351"/>
      <c r="C12" s="351"/>
      <c r="D12" s="534"/>
      <c r="E12" s="214"/>
      <c r="F12" s="351"/>
      <c r="G12" s="227"/>
    </row>
    <row r="13" spans="1:7" ht="15">
      <c r="A13" s="231" t="s">
        <v>149</v>
      </c>
      <c r="B13" s="352">
        <v>2</v>
      </c>
      <c r="C13" s="352">
        <v>2</v>
      </c>
      <c r="D13" s="352">
        <v>2</v>
      </c>
      <c r="E13" s="214">
        <f>SUM(D13/C13)*100</f>
        <v>100</v>
      </c>
      <c r="F13" s="352">
        <v>2</v>
      </c>
      <c r="G13" s="227">
        <f>SUM(D13/F13)*100</f>
        <v>100</v>
      </c>
    </row>
    <row r="14" spans="1:7" ht="15">
      <c r="A14" s="231" t="s">
        <v>62</v>
      </c>
      <c r="B14" s="352">
        <v>1</v>
      </c>
      <c r="C14" s="352">
        <v>1</v>
      </c>
      <c r="D14" s="352">
        <v>1</v>
      </c>
      <c r="E14" s="214">
        <f>SUM(D14/C14)*100</f>
        <v>100</v>
      </c>
      <c r="F14" s="352">
        <v>1</v>
      </c>
      <c r="G14" s="227">
        <f>SUM(D14/F14)*100</f>
        <v>100</v>
      </c>
    </row>
    <row r="15" spans="1:7" ht="15">
      <c r="A15" s="231" t="s">
        <v>63</v>
      </c>
      <c r="B15" s="352">
        <v>93</v>
      </c>
      <c r="C15" s="352">
        <v>93</v>
      </c>
      <c r="D15" s="352">
        <v>90</v>
      </c>
      <c r="E15" s="214">
        <f>SUM(D15/C15)*100</f>
        <v>96.7741935483871</v>
      </c>
      <c r="F15" s="352">
        <v>92</v>
      </c>
      <c r="G15" s="227">
        <f>SUM(D15/F15)*100</f>
        <v>97.82608695652173</v>
      </c>
    </row>
    <row r="16" spans="1:7" ht="15" thickBot="1">
      <c r="A16" s="232"/>
      <c r="B16" s="353"/>
      <c r="C16" s="365"/>
      <c r="D16" s="365"/>
      <c r="E16" s="233"/>
      <c r="F16" s="365"/>
      <c r="G16" s="234"/>
    </row>
    <row r="17" spans="1:9" ht="15.75" thickBot="1">
      <c r="A17" s="235" t="s">
        <v>64</v>
      </c>
      <c r="B17" s="354">
        <f>SUM(B12:B15)</f>
        <v>96</v>
      </c>
      <c r="C17" s="354">
        <f>SUM(C12:C15)</f>
        <v>96</v>
      </c>
      <c r="D17" s="354">
        <f>SUM(D12:D15)</f>
        <v>93</v>
      </c>
      <c r="E17" s="236">
        <f>SUM(D17/C17)*100</f>
        <v>96.875</v>
      </c>
      <c r="F17" s="645">
        <f>SUM(F12:F15)</f>
        <v>95</v>
      </c>
      <c r="G17" s="237">
        <f>SUM(D17/F17)*100</f>
        <v>97.89473684210527</v>
      </c>
      <c r="I17" s="127"/>
    </row>
    <row r="18" spans="1:9" ht="15.75" thickBot="1">
      <c r="A18" s="238" t="s">
        <v>150</v>
      </c>
      <c r="B18" s="355">
        <v>10</v>
      </c>
      <c r="C18" s="355">
        <v>10</v>
      </c>
      <c r="D18" s="649">
        <v>10</v>
      </c>
      <c r="E18" s="239">
        <f>SUM(D18/C18)*100</f>
        <v>100</v>
      </c>
      <c r="F18" s="646">
        <v>10</v>
      </c>
      <c r="G18" s="240">
        <f>SUM(D18/F18)*100</f>
        <v>100</v>
      </c>
      <c r="I18" s="127"/>
    </row>
    <row r="19" spans="1:9" ht="15.75" thickBot="1">
      <c r="A19" s="241" t="s">
        <v>101</v>
      </c>
      <c r="B19" s="356">
        <f>SUM(B17+B18)</f>
        <v>106</v>
      </c>
      <c r="C19" s="356">
        <f>SUM(C17+C18)</f>
        <v>106</v>
      </c>
      <c r="D19" s="356">
        <f>SUM(D17+D18)</f>
        <v>103</v>
      </c>
      <c r="E19" s="215">
        <f>SUM(D19/C19)*100</f>
        <v>97.16981132075472</v>
      </c>
      <c r="F19" s="356">
        <f>SUM(F17+F18)</f>
        <v>105</v>
      </c>
      <c r="G19" s="242">
        <f>SUM(D19/F19)*100</f>
        <v>98.09523809523809</v>
      </c>
      <c r="I19" s="127"/>
    </row>
    <row r="20" spans="1:9" ht="15.75" thickBot="1">
      <c r="A20" s="122"/>
      <c r="B20" s="357"/>
      <c r="C20" s="357"/>
      <c r="D20" s="208"/>
      <c r="E20" s="207"/>
      <c r="F20" s="647"/>
      <c r="G20" s="209"/>
      <c r="I20" s="127"/>
    </row>
    <row r="21" spans="1:9" ht="24.75" customHeight="1">
      <c r="A21" s="97" t="s">
        <v>65</v>
      </c>
      <c r="B21" s="358"/>
      <c r="C21" s="366"/>
      <c r="D21" s="535"/>
      <c r="E21" s="218"/>
      <c r="F21" s="366"/>
      <c r="G21" s="219"/>
      <c r="I21" s="127"/>
    </row>
    <row r="22" spans="1:9" ht="15" customHeight="1">
      <c r="A22" s="97"/>
      <c r="B22" s="358"/>
      <c r="C22" s="366"/>
      <c r="D22" s="535"/>
      <c r="E22" s="218"/>
      <c r="F22" s="366"/>
      <c r="G22" s="219"/>
      <c r="I22" s="127"/>
    </row>
    <row r="23" spans="1:9" ht="15" customHeight="1">
      <c r="A23" s="123" t="s">
        <v>147</v>
      </c>
      <c r="B23" s="359">
        <v>26</v>
      </c>
      <c r="C23" s="359">
        <v>26</v>
      </c>
      <c r="D23" s="359">
        <v>23.4</v>
      </c>
      <c r="E23" s="214">
        <f>SUM(D23/C23)*100</f>
        <v>89.99999999999999</v>
      </c>
      <c r="F23" s="359">
        <v>25.1</v>
      </c>
      <c r="G23" s="220">
        <f>SUM(D23/F23)*100</f>
        <v>93.22709163346612</v>
      </c>
      <c r="I23" s="127"/>
    </row>
    <row r="24" spans="1:9" ht="15" customHeight="1" thickBot="1">
      <c r="A24" s="98" t="s">
        <v>148</v>
      </c>
      <c r="B24" s="360">
        <v>8</v>
      </c>
      <c r="C24" s="367">
        <v>8</v>
      </c>
      <c r="D24" s="360">
        <v>8</v>
      </c>
      <c r="E24" s="214">
        <f>SUM(D24/C24)*100</f>
        <v>100</v>
      </c>
      <c r="F24" s="648">
        <v>8</v>
      </c>
      <c r="G24" s="220">
        <f>SUM(D24/F24)*100</f>
        <v>100</v>
      </c>
      <c r="I24" s="127"/>
    </row>
    <row r="25" spans="1:7" s="26" customFormat="1" ht="15.75" thickBot="1">
      <c r="A25" s="99" t="s">
        <v>64</v>
      </c>
      <c r="B25" s="361">
        <f>SUM(B23+B24)</f>
        <v>34</v>
      </c>
      <c r="C25" s="361">
        <f>SUM(C23+C24)</f>
        <v>34</v>
      </c>
      <c r="D25" s="361">
        <f>SUM(D23+D24)</f>
        <v>31.4</v>
      </c>
      <c r="E25" s="221">
        <f>SUM(D25/C25)*100</f>
        <v>92.35294117647058</v>
      </c>
      <c r="F25" s="361">
        <f>SUM(F23+F24)</f>
        <v>33.1</v>
      </c>
      <c r="G25" s="222">
        <f>SUM(D25/F25)*100</f>
        <v>94.86404833836856</v>
      </c>
    </row>
    <row r="26" spans="1:7" s="26" customFormat="1" ht="15.75" thickBot="1">
      <c r="A26" s="100"/>
      <c r="B26" s="362"/>
      <c r="C26" s="362"/>
      <c r="D26" s="362"/>
      <c r="E26" s="216"/>
      <c r="F26" s="362"/>
      <c r="G26" s="223"/>
    </row>
    <row r="27" spans="1:7" s="44" customFormat="1" ht="18" thickBot="1">
      <c r="A27" s="101" t="s">
        <v>66</v>
      </c>
      <c r="B27" s="363">
        <f>SUM(B19+B25)</f>
        <v>140</v>
      </c>
      <c r="C27" s="363">
        <f>SUM(C19+C25)</f>
        <v>140</v>
      </c>
      <c r="D27" s="363">
        <f>SUM(D19+D25)</f>
        <v>134.4</v>
      </c>
      <c r="E27" s="224">
        <f>SUM(D27/C27)*100</f>
        <v>96.00000000000001</v>
      </c>
      <c r="F27" s="363">
        <f>SUM(F19+F25)</f>
        <v>138.1</v>
      </c>
      <c r="G27" s="225">
        <f>SUM(D27/F27)*100</f>
        <v>97.32078204199856</v>
      </c>
    </row>
    <row r="29" ht="15">
      <c r="A29" s="33" t="s">
        <v>151</v>
      </c>
    </row>
    <row r="30" ht="15">
      <c r="A30" s="53" t="s">
        <v>98</v>
      </c>
    </row>
    <row r="35" spans="3:7" ht="15">
      <c r="C35" s="368"/>
      <c r="D35" s="368"/>
      <c r="E35" s="45"/>
      <c r="F35" s="893"/>
      <c r="G35" s="893"/>
    </row>
  </sheetData>
  <sheetProtection/>
  <mergeCells count="6">
    <mergeCell ref="F35:G35"/>
    <mergeCell ref="A6:G6"/>
    <mergeCell ref="A9:A10"/>
    <mergeCell ref="D9:D10"/>
    <mergeCell ref="F9:F10"/>
    <mergeCell ref="G9:G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6">
      <selection activeCell="A34" sqref="A34"/>
    </sheetView>
  </sheetViews>
  <sheetFormatPr defaultColWidth="9.00390625" defaultRowHeight="12.75"/>
  <cols>
    <col min="1" max="1" width="20.625" style="0" customWidth="1"/>
    <col min="2" max="3" width="9.625" style="288" customWidth="1"/>
    <col min="4" max="4" width="9.625" style="0" customWidth="1"/>
    <col min="5" max="5" width="8.625" style="0" customWidth="1"/>
    <col min="6" max="6" width="9.625" style="288" customWidth="1"/>
    <col min="7" max="7" width="7.625" style="0" customWidth="1"/>
    <col min="8" max="8" width="9.625" style="288" customWidth="1"/>
    <col min="9" max="10" width="9.625" style="53" customWidth="1"/>
    <col min="11" max="11" width="8.625" style="0" customWidth="1"/>
    <col min="12" max="12" width="9.625" style="53" customWidth="1"/>
    <col min="13" max="13" width="7.625" style="0" customWidth="1"/>
  </cols>
  <sheetData>
    <row r="1" spans="1:13" ht="15">
      <c r="A1" s="26" t="s">
        <v>31</v>
      </c>
      <c r="I1" s="26"/>
      <c r="J1" s="26"/>
      <c r="K1" s="26" t="s">
        <v>112</v>
      </c>
      <c r="L1" s="26"/>
      <c r="M1" s="26"/>
    </row>
    <row r="2" spans="1:13" ht="21">
      <c r="A2" s="901" t="s">
        <v>307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</row>
    <row r="3" spans="8:13" ht="13.5" thickBot="1">
      <c r="H3" s="386"/>
      <c r="I3" s="46"/>
      <c r="J3" s="46"/>
      <c r="K3" s="46"/>
      <c r="L3" s="46"/>
      <c r="M3" s="46"/>
    </row>
    <row r="4" spans="1:13" s="47" customFormat="1" ht="15.75" thickBot="1">
      <c r="A4" s="903"/>
      <c r="B4" s="906" t="s">
        <v>67</v>
      </c>
      <c r="C4" s="906"/>
      <c r="D4" s="906"/>
      <c r="E4" s="906"/>
      <c r="F4" s="906"/>
      <c r="G4" s="907"/>
      <c r="H4" s="908" t="s">
        <v>103</v>
      </c>
      <c r="I4" s="909"/>
      <c r="J4" s="909"/>
      <c r="K4" s="909"/>
      <c r="L4" s="909"/>
      <c r="M4" s="910"/>
    </row>
    <row r="5" spans="1:13" s="47" customFormat="1" ht="15.75" customHeight="1">
      <c r="A5" s="904"/>
      <c r="B5" s="380"/>
      <c r="C5" s="394"/>
      <c r="D5" s="48"/>
      <c r="E5" s="48"/>
      <c r="F5" s="394"/>
      <c r="G5" s="84" t="s">
        <v>68</v>
      </c>
      <c r="H5" s="911" t="s">
        <v>171</v>
      </c>
      <c r="I5" s="49"/>
      <c r="J5" s="49"/>
      <c r="K5" s="49"/>
      <c r="L5" s="49"/>
      <c r="M5" s="84" t="s">
        <v>68</v>
      </c>
    </row>
    <row r="6" spans="1:13" s="47" customFormat="1" ht="33" customHeight="1" thickBot="1">
      <c r="A6" s="905"/>
      <c r="B6" s="381" t="s">
        <v>171</v>
      </c>
      <c r="C6" s="395" t="s">
        <v>170</v>
      </c>
      <c r="D6" s="81" t="s">
        <v>308</v>
      </c>
      <c r="E6" s="81" t="s">
        <v>60</v>
      </c>
      <c r="F6" s="395" t="s">
        <v>309</v>
      </c>
      <c r="G6" s="82" t="s">
        <v>172</v>
      </c>
      <c r="H6" s="912"/>
      <c r="I6" s="83" t="s">
        <v>170</v>
      </c>
      <c r="J6" s="83" t="s">
        <v>308</v>
      </c>
      <c r="K6" s="83" t="s">
        <v>60</v>
      </c>
      <c r="L6" s="83" t="s">
        <v>309</v>
      </c>
      <c r="M6" s="82" t="s">
        <v>172</v>
      </c>
    </row>
    <row r="7" spans="1:13" s="1" customFormat="1" ht="15">
      <c r="A7" s="86" t="s">
        <v>61</v>
      </c>
      <c r="B7" s="382"/>
      <c r="C7" s="486"/>
      <c r="D7" s="396"/>
      <c r="E7" s="228"/>
      <c r="F7" s="396"/>
      <c r="G7" s="229"/>
      <c r="H7" s="387"/>
      <c r="I7" s="492"/>
      <c r="J7" s="656"/>
      <c r="K7" s="228"/>
      <c r="L7" s="656"/>
      <c r="M7" s="230"/>
    </row>
    <row r="8" spans="1:13" s="1" customFormat="1" ht="15">
      <c r="A8" s="87" t="s">
        <v>149</v>
      </c>
      <c r="B8" s="397">
        <v>689</v>
      </c>
      <c r="C8" s="484">
        <v>689</v>
      </c>
      <c r="D8" s="484">
        <v>687</v>
      </c>
      <c r="E8" s="398">
        <f aca="true" t="shared" si="0" ref="E8:E13">+D8/C8*100</f>
        <v>99.70972423802613</v>
      </c>
      <c r="F8" s="484">
        <v>619</v>
      </c>
      <c r="G8" s="399">
        <f aca="true" t="shared" si="1" ref="G8:G13">+D8/F8*100</f>
        <v>110.9854604200323</v>
      </c>
      <c r="H8" s="400"/>
      <c r="I8" s="493"/>
      <c r="J8" s="657"/>
      <c r="K8" s="401"/>
      <c r="L8" s="657"/>
      <c r="M8" s="402"/>
    </row>
    <row r="9" spans="1:13" s="1" customFormat="1" ht="15" customHeight="1">
      <c r="A9" s="87" t="s">
        <v>62</v>
      </c>
      <c r="B9" s="397">
        <v>411</v>
      </c>
      <c r="C9" s="484">
        <v>411</v>
      </c>
      <c r="D9" s="484">
        <v>411</v>
      </c>
      <c r="E9" s="398">
        <f t="shared" si="0"/>
        <v>100</v>
      </c>
      <c r="F9" s="484">
        <v>395</v>
      </c>
      <c r="G9" s="399">
        <f t="shared" si="1"/>
        <v>104.0506329113924</v>
      </c>
      <c r="H9" s="400"/>
      <c r="I9" s="493"/>
      <c r="J9" s="657"/>
      <c r="K9" s="401"/>
      <c r="L9" s="657"/>
      <c r="M9" s="402"/>
    </row>
    <row r="10" spans="1:13" s="1" customFormat="1" ht="15">
      <c r="A10" s="87" t="s">
        <v>69</v>
      </c>
      <c r="B10" s="397"/>
      <c r="C10" s="487"/>
      <c r="D10" s="487"/>
      <c r="E10" s="398"/>
      <c r="F10" s="484"/>
      <c r="G10" s="399"/>
      <c r="H10" s="391"/>
      <c r="I10" s="494"/>
      <c r="J10" s="497"/>
      <c r="K10" s="398"/>
      <c r="L10" s="497"/>
      <c r="M10" s="399"/>
    </row>
    <row r="11" spans="1:13" s="1" customFormat="1" ht="15">
      <c r="A11" s="87" t="s">
        <v>240</v>
      </c>
      <c r="B11" s="397">
        <v>34716</v>
      </c>
      <c r="C11" s="484">
        <v>38692.1</v>
      </c>
      <c r="D11" s="484">
        <v>35538</v>
      </c>
      <c r="E11" s="398">
        <f t="shared" si="0"/>
        <v>91.84820673987714</v>
      </c>
      <c r="F11" s="484">
        <v>33987</v>
      </c>
      <c r="G11" s="399">
        <f t="shared" si="1"/>
        <v>104.56350957719127</v>
      </c>
      <c r="H11" s="391">
        <v>4230</v>
      </c>
      <c r="I11" s="497">
        <v>5775.9</v>
      </c>
      <c r="J11" s="497">
        <v>4948</v>
      </c>
      <c r="K11" s="398">
        <f>+J11/I11*100</f>
        <v>85.66630308696482</v>
      </c>
      <c r="L11" s="497">
        <v>4208</v>
      </c>
      <c r="M11" s="399">
        <f>+J11/L11*100</f>
        <v>117.5855513307985</v>
      </c>
    </row>
    <row r="12" spans="1:13" s="1" customFormat="1" ht="15" thickBot="1">
      <c r="A12" s="50"/>
      <c r="B12" s="403"/>
      <c r="C12" s="488"/>
      <c r="D12" s="488"/>
      <c r="E12" s="404"/>
      <c r="F12" s="660"/>
      <c r="G12" s="405"/>
      <c r="H12" s="406"/>
      <c r="I12" s="495"/>
      <c r="J12" s="655"/>
      <c r="K12" s="404"/>
      <c r="L12" s="655"/>
      <c r="M12" s="405"/>
    </row>
    <row r="13" spans="1:13" s="26" customFormat="1" ht="15.75" thickBot="1">
      <c r="A13" s="51" t="s">
        <v>70</v>
      </c>
      <c r="B13" s="393">
        <f>SUM(B8:B11)</f>
        <v>35816</v>
      </c>
      <c r="C13" s="485">
        <f>SUM(C8:C11)</f>
        <v>39792.1</v>
      </c>
      <c r="D13" s="485">
        <f>SUM(D8:D11)</f>
        <v>36636</v>
      </c>
      <c r="E13" s="407">
        <f t="shared" si="0"/>
        <v>92.06852616474124</v>
      </c>
      <c r="F13" s="485">
        <f>SUM(F8:F11)</f>
        <v>35001</v>
      </c>
      <c r="G13" s="408">
        <f t="shared" si="1"/>
        <v>104.67129510585411</v>
      </c>
      <c r="H13" s="409">
        <f>SUM(H8:H11)</f>
        <v>4230</v>
      </c>
      <c r="I13" s="498">
        <f>SUM(I8:I11)</f>
        <v>5775.9</v>
      </c>
      <c r="J13" s="498">
        <f>SUM(J8:J11)</f>
        <v>4948</v>
      </c>
      <c r="K13" s="407">
        <f>+J13/I13*100</f>
        <v>85.66630308696482</v>
      </c>
      <c r="L13" s="498">
        <f>SUM(L8:L11)</f>
        <v>4208</v>
      </c>
      <c r="M13" s="410">
        <f>+J13/L13*100</f>
        <v>117.5855513307985</v>
      </c>
    </row>
    <row r="14" spans="1:13" s="1" customFormat="1" ht="15">
      <c r="A14" s="52"/>
      <c r="B14" s="383"/>
      <c r="C14" s="489"/>
      <c r="D14" s="489"/>
      <c r="E14" s="243"/>
      <c r="F14" s="661"/>
      <c r="G14" s="245"/>
      <c r="H14" s="388"/>
      <c r="I14" s="205"/>
      <c r="J14" s="658"/>
      <c r="K14" s="247"/>
      <c r="L14" s="658"/>
      <c r="M14" s="249"/>
    </row>
    <row r="15" spans="1:13" s="1" customFormat="1" ht="15" thickBot="1">
      <c r="A15" s="85" t="s">
        <v>94</v>
      </c>
      <c r="B15" s="384"/>
      <c r="C15" s="490"/>
      <c r="D15" s="490"/>
      <c r="E15" s="244"/>
      <c r="F15" s="662"/>
      <c r="G15" s="246"/>
      <c r="H15" s="389"/>
      <c r="I15" s="206"/>
      <c r="J15" s="659"/>
      <c r="K15" s="248"/>
      <c r="L15" s="659"/>
      <c r="M15" s="250"/>
    </row>
    <row r="16" spans="1:13" s="1" customFormat="1" ht="26.25">
      <c r="A16" s="412" t="s">
        <v>152</v>
      </c>
      <c r="B16" s="390">
        <v>7138</v>
      </c>
      <c r="C16" s="507">
        <v>6655</v>
      </c>
      <c r="D16" s="507">
        <v>6655</v>
      </c>
      <c r="E16" s="398">
        <f>+D16/C16*100</f>
        <v>100</v>
      </c>
      <c r="F16" s="507">
        <v>4292</v>
      </c>
      <c r="G16" s="399">
        <f>+D16/F16*100</f>
        <v>155.05591798695247</v>
      </c>
      <c r="H16" s="390">
        <v>2356</v>
      </c>
      <c r="I16" s="390">
        <v>1903</v>
      </c>
      <c r="J16" s="390">
        <v>1903</v>
      </c>
      <c r="K16" s="398">
        <f>+J16/I16*100</f>
        <v>100</v>
      </c>
      <c r="L16" s="390">
        <v>1998</v>
      </c>
      <c r="M16" s="399">
        <f>+J16/L16*100</f>
        <v>95.24524524524524</v>
      </c>
    </row>
    <row r="17" spans="1:13" s="1" customFormat="1" ht="27" thickBot="1">
      <c r="A17" s="413" t="s">
        <v>153</v>
      </c>
      <c r="B17" s="391">
        <v>2700</v>
      </c>
      <c r="C17" s="506">
        <v>2700</v>
      </c>
      <c r="D17" s="506">
        <v>2700</v>
      </c>
      <c r="E17" s="398">
        <f>+D17/C17*100</f>
        <v>100</v>
      </c>
      <c r="F17" s="506">
        <v>2300</v>
      </c>
      <c r="G17" s="399">
        <f>+D17/F17*100</f>
        <v>117.3913043478261</v>
      </c>
      <c r="H17" s="391">
        <v>1500</v>
      </c>
      <c r="I17" s="391">
        <v>1500</v>
      </c>
      <c r="J17" s="391">
        <v>1500</v>
      </c>
      <c r="K17" s="398">
        <f>+J17/I17*100</f>
        <v>100</v>
      </c>
      <c r="L17" s="391">
        <v>1200</v>
      </c>
      <c r="M17" s="399">
        <f>+J17/L17*100</f>
        <v>125</v>
      </c>
    </row>
    <row r="18" spans="1:13" s="1" customFormat="1" ht="15" thickBot="1">
      <c r="A18" s="414"/>
      <c r="B18" s="415"/>
      <c r="C18" s="491"/>
      <c r="D18" s="491"/>
      <c r="E18" s="416"/>
      <c r="F18" s="663"/>
      <c r="G18" s="417"/>
      <c r="H18" s="392"/>
      <c r="I18" s="496"/>
      <c r="J18" s="392"/>
      <c r="K18" s="416"/>
      <c r="L18" s="392"/>
      <c r="M18" s="417"/>
    </row>
    <row r="19" spans="1:13" s="1" customFormat="1" ht="15.75" thickBot="1">
      <c r="A19" s="418" t="s">
        <v>71</v>
      </c>
      <c r="B19" s="393">
        <f>SUM(B16+B17)</f>
        <v>9838</v>
      </c>
      <c r="C19" s="393">
        <f>SUM(C16+C17)</f>
        <v>9355</v>
      </c>
      <c r="D19" s="393">
        <f>SUM(D16+D17)</f>
        <v>9355</v>
      </c>
      <c r="E19" s="407">
        <f>+D19/C19*100</f>
        <v>100</v>
      </c>
      <c r="F19" s="664">
        <f>SUM(F16+F17)</f>
        <v>6592</v>
      </c>
      <c r="G19" s="650">
        <f>+D19/F19*100</f>
        <v>141.91444174757282</v>
      </c>
      <c r="H19" s="393">
        <f>SUM(H16+H17)</f>
        <v>3856</v>
      </c>
      <c r="I19" s="393">
        <f>SUM(I16+I17)</f>
        <v>3403</v>
      </c>
      <c r="J19" s="393">
        <f>SUM(J16+J17)</f>
        <v>3403</v>
      </c>
      <c r="K19" s="407">
        <f>+J19/I19*100</f>
        <v>100</v>
      </c>
      <c r="L19" s="393">
        <f>SUM(L16+L17)</f>
        <v>3198</v>
      </c>
      <c r="M19" s="419">
        <f>+J19/L19*100</f>
        <v>106.41025641025641</v>
      </c>
    </row>
    <row r="20" spans="1:13" s="1" customFormat="1" ht="15" thickBot="1">
      <c r="A20" s="420"/>
      <c r="B20" s="415"/>
      <c r="C20" s="651"/>
      <c r="D20" s="651"/>
      <c r="E20" s="416"/>
      <c r="F20" s="663"/>
      <c r="G20" s="417"/>
      <c r="H20" s="651"/>
      <c r="I20" s="651"/>
      <c r="J20" s="651"/>
      <c r="K20" s="416"/>
      <c r="L20" s="651"/>
      <c r="M20" s="417"/>
    </row>
    <row r="21" spans="1:13" s="44" customFormat="1" ht="18" thickBot="1">
      <c r="A21" s="421" t="s">
        <v>66</v>
      </c>
      <c r="B21" s="422">
        <f>+B13+B19</f>
        <v>45654</v>
      </c>
      <c r="C21" s="652">
        <f>+C13+C19</f>
        <v>49147.1</v>
      </c>
      <c r="D21" s="652">
        <f>+D13+D19</f>
        <v>45991</v>
      </c>
      <c r="E21" s="653">
        <f>+D21/C21*100</f>
        <v>93.57825792366182</v>
      </c>
      <c r="F21" s="665">
        <f>+F13+F19</f>
        <v>41593</v>
      </c>
      <c r="G21" s="423">
        <f>+D21/F21*100</f>
        <v>110.57389464573366</v>
      </c>
      <c r="H21" s="654">
        <f>+H13+H19</f>
        <v>8086</v>
      </c>
      <c r="I21" s="652">
        <f>+I13+I19</f>
        <v>9178.9</v>
      </c>
      <c r="J21" s="652">
        <f>+J13+J19</f>
        <v>8351</v>
      </c>
      <c r="K21" s="653">
        <f>+J21/I21*100</f>
        <v>90.98040070160913</v>
      </c>
      <c r="L21" s="652">
        <f>+L13+L19</f>
        <v>7406</v>
      </c>
      <c r="M21" s="423">
        <f>+J21/L21*100</f>
        <v>112.75992438563327</v>
      </c>
    </row>
    <row r="22" spans="1:13" s="1" customFormat="1" ht="15">
      <c r="A22" s="53" t="s">
        <v>385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1" customFormat="1" ht="15">
      <c r="A23" s="666" t="s">
        <v>375</v>
      </c>
      <c r="B23" s="300"/>
      <c r="C23" s="300"/>
      <c r="D23" s="300"/>
      <c r="E23" s="300"/>
      <c r="F23" s="300"/>
      <c r="G23" s="300"/>
      <c r="H23" s="300"/>
      <c r="I23" s="300"/>
      <c r="J23" s="53"/>
      <c r="K23" s="300"/>
      <c r="L23" s="300"/>
      <c r="M23" s="300"/>
    </row>
    <row r="24" spans="1:13" s="1" customFormat="1" ht="15">
      <c r="A24" s="666" t="s">
        <v>379</v>
      </c>
      <c r="B24" s="300"/>
      <c r="C24" s="300"/>
      <c r="D24" s="300"/>
      <c r="E24" s="300"/>
      <c r="F24" s="300"/>
      <c r="G24" s="300"/>
      <c r="H24" s="300"/>
      <c r="I24" s="300"/>
      <c r="J24" s="53"/>
      <c r="K24" s="300"/>
      <c r="L24" s="300"/>
      <c r="M24" s="300"/>
    </row>
    <row r="25" spans="1:13" s="1" customFormat="1" ht="15">
      <c r="A25" s="53" t="s">
        <v>376</v>
      </c>
      <c r="B25" s="300"/>
      <c r="C25" s="300"/>
      <c r="D25" s="300"/>
      <c r="E25" s="300"/>
      <c r="F25" s="300"/>
      <c r="G25" s="300"/>
      <c r="H25" s="300"/>
      <c r="I25" s="300"/>
      <c r="J25" s="53"/>
      <c r="K25" s="300"/>
      <c r="L25" s="300"/>
      <c r="M25" s="300"/>
    </row>
    <row r="26" spans="1:13" s="1" customFormat="1" ht="15">
      <c r="A26" s="666" t="s">
        <v>378</v>
      </c>
      <c r="B26" s="300"/>
      <c r="C26" s="300"/>
      <c r="D26" s="300"/>
      <c r="E26" s="300"/>
      <c r="F26" s="300"/>
      <c r="G26" s="300"/>
      <c r="H26" s="300"/>
      <c r="I26" s="300"/>
      <c r="J26" s="53"/>
      <c r="K26" s="300"/>
      <c r="L26" s="300"/>
      <c r="M26" s="300"/>
    </row>
    <row r="27" spans="1:13" s="1" customFormat="1" ht="15">
      <c r="A27" s="666" t="s">
        <v>377</v>
      </c>
      <c r="B27" s="300"/>
      <c r="C27" s="300"/>
      <c r="D27" s="300"/>
      <c r="E27" s="300"/>
      <c r="F27" s="300"/>
      <c r="G27" s="300"/>
      <c r="H27" s="300"/>
      <c r="I27" s="300"/>
      <c r="J27" s="53"/>
      <c r="K27" s="300"/>
      <c r="L27" s="300"/>
      <c r="M27" s="300"/>
    </row>
    <row r="28" spans="1:13" s="1" customFormat="1" ht="15">
      <c r="A28" s="300" t="s">
        <v>386</v>
      </c>
      <c r="B28" s="300"/>
      <c r="C28" s="300"/>
      <c r="D28" s="300"/>
      <c r="E28" s="300"/>
      <c r="F28" s="300"/>
      <c r="G28" s="300"/>
      <c r="H28" s="300"/>
      <c r="I28" s="300"/>
      <c r="J28" s="53"/>
      <c r="K28" s="300"/>
      <c r="L28" s="300"/>
      <c r="M28" s="300"/>
    </row>
    <row r="29" spans="1:13" s="1" customFormat="1" ht="15">
      <c r="A29" s="53" t="s">
        <v>380</v>
      </c>
      <c r="B29" s="300"/>
      <c r="C29" s="300"/>
      <c r="D29" s="300"/>
      <c r="E29" s="300"/>
      <c r="F29" s="300"/>
      <c r="G29" s="300"/>
      <c r="H29" s="300"/>
      <c r="I29" s="300"/>
      <c r="J29" s="53"/>
      <c r="K29" s="300"/>
      <c r="L29" s="300"/>
      <c r="M29" s="300"/>
    </row>
    <row r="30" spans="1:13" s="1" customFormat="1" ht="15">
      <c r="A30" s="53" t="s">
        <v>381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</row>
    <row r="31" spans="1:13" s="1" customFormat="1" ht="15">
      <c r="A31" s="53" t="s">
        <v>382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" customFormat="1" ht="15">
      <c r="A32" s="53" t="s">
        <v>383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1" customFormat="1" ht="15">
      <c r="A33" s="53" t="s">
        <v>440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s="1" customFormat="1" ht="15">
      <c r="A34" s="53" t="s">
        <v>384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2:8" s="1" customFormat="1" ht="15">
      <c r="B35" s="385"/>
      <c r="C35" s="385"/>
      <c r="F35" s="385"/>
      <c r="H35" s="385"/>
    </row>
    <row r="36" spans="2:8" s="1" customFormat="1" ht="15">
      <c r="B36" s="385"/>
      <c r="C36" s="385"/>
      <c r="F36" s="385"/>
      <c r="H36" s="385"/>
    </row>
    <row r="37" spans="2:8" s="1" customFormat="1" ht="15">
      <c r="B37" s="385"/>
      <c r="C37" s="385"/>
      <c r="F37" s="385"/>
      <c r="H37" s="385"/>
    </row>
    <row r="38" spans="2:8" s="1" customFormat="1" ht="15">
      <c r="B38" s="385"/>
      <c r="C38" s="385"/>
      <c r="F38" s="385"/>
      <c r="H38" s="385"/>
    </row>
    <row r="39" spans="2:8" s="1" customFormat="1" ht="15">
      <c r="B39" s="385"/>
      <c r="C39" s="385"/>
      <c r="F39" s="385"/>
      <c r="H39" s="385"/>
    </row>
    <row r="40" spans="2:8" s="1" customFormat="1" ht="15">
      <c r="B40" s="385"/>
      <c r="C40" s="385"/>
      <c r="F40" s="385"/>
      <c r="H40" s="385"/>
    </row>
    <row r="41" spans="2:8" s="1" customFormat="1" ht="15">
      <c r="B41" s="385"/>
      <c r="C41" s="385"/>
      <c r="F41" s="385"/>
      <c r="H41" s="385"/>
    </row>
    <row r="42" spans="2:8" s="1" customFormat="1" ht="15">
      <c r="B42" s="385"/>
      <c r="C42" s="385"/>
      <c r="F42" s="385"/>
      <c r="H42" s="385"/>
    </row>
    <row r="43" spans="2:8" s="1" customFormat="1" ht="15">
      <c r="B43" s="385"/>
      <c r="C43" s="385"/>
      <c r="F43" s="385"/>
      <c r="H43" s="385"/>
    </row>
    <row r="44" spans="2:8" s="1" customFormat="1" ht="15">
      <c r="B44" s="385"/>
      <c r="C44" s="385"/>
      <c r="F44" s="385"/>
      <c r="H44" s="385"/>
    </row>
    <row r="45" spans="2:8" s="1" customFormat="1" ht="15">
      <c r="B45" s="385"/>
      <c r="C45" s="385"/>
      <c r="F45" s="385"/>
      <c r="H45" s="385"/>
    </row>
    <row r="46" spans="2:8" s="1" customFormat="1" ht="15">
      <c r="B46" s="385"/>
      <c r="C46" s="385"/>
      <c r="F46" s="385"/>
      <c r="H46" s="385"/>
    </row>
    <row r="47" spans="2:8" s="1" customFormat="1" ht="15">
      <c r="B47" s="385"/>
      <c r="C47" s="385"/>
      <c r="F47" s="385"/>
      <c r="H47" s="385"/>
    </row>
    <row r="48" spans="2:8" s="1" customFormat="1" ht="15">
      <c r="B48" s="385"/>
      <c r="C48" s="385"/>
      <c r="F48" s="385"/>
      <c r="H48" s="385"/>
    </row>
    <row r="49" spans="2:8" s="1" customFormat="1" ht="15">
      <c r="B49" s="385"/>
      <c r="C49" s="385"/>
      <c r="F49" s="385"/>
      <c r="H49" s="385"/>
    </row>
    <row r="50" spans="2:8" s="1" customFormat="1" ht="15">
      <c r="B50" s="385"/>
      <c r="C50" s="385"/>
      <c r="F50" s="385"/>
      <c r="H50" s="385"/>
    </row>
    <row r="51" spans="2:8" s="1" customFormat="1" ht="15">
      <c r="B51" s="385"/>
      <c r="C51" s="385"/>
      <c r="F51" s="385"/>
      <c r="H51" s="385"/>
    </row>
    <row r="52" spans="2:8" s="1" customFormat="1" ht="15">
      <c r="B52" s="385"/>
      <c r="C52" s="385"/>
      <c r="F52" s="385"/>
      <c r="H52" s="385"/>
    </row>
    <row r="53" spans="2:8" s="1" customFormat="1" ht="15">
      <c r="B53" s="385"/>
      <c r="C53" s="385"/>
      <c r="F53" s="385"/>
      <c r="H53" s="385"/>
    </row>
    <row r="54" spans="2:8" s="1" customFormat="1" ht="15">
      <c r="B54" s="385"/>
      <c r="C54" s="385"/>
      <c r="F54" s="385"/>
      <c r="H54" s="385"/>
    </row>
    <row r="55" spans="2:8" s="1" customFormat="1" ht="15">
      <c r="B55" s="385"/>
      <c r="C55" s="385"/>
      <c r="F55" s="385"/>
      <c r="H55" s="385"/>
    </row>
    <row r="56" spans="2:8" s="1" customFormat="1" ht="15">
      <c r="B56" s="385"/>
      <c r="C56" s="385"/>
      <c r="F56" s="385"/>
      <c r="H56" s="385"/>
    </row>
    <row r="57" spans="2:8" s="1" customFormat="1" ht="15">
      <c r="B57" s="385"/>
      <c r="C57" s="385"/>
      <c r="F57" s="385"/>
      <c r="H57" s="385"/>
    </row>
    <row r="58" spans="2:8" s="1" customFormat="1" ht="15">
      <c r="B58" s="385"/>
      <c r="C58" s="385"/>
      <c r="F58" s="385"/>
      <c r="H58" s="385"/>
    </row>
    <row r="59" spans="2:8" s="1" customFormat="1" ht="15">
      <c r="B59" s="385"/>
      <c r="C59" s="385"/>
      <c r="F59" s="385"/>
      <c r="H59" s="385"/>
    </row>
    <row r="60" spans="2:8" s="1" customFormat="1" ht="15">
      <c r="B60" s="385"/>
      <c r="C60" s="385"/>
      <c r="F60" s="385"/>
      <c r="H60" s="385"/>
    </row>
    <row r="61" spans="2:8" s="1" customFormat="1" ht="15">
      <c r="B61" s="385"/>
      <c r="C61" s="385"/>
      <c r="F61" s="385"/>
      <c r="H61" s="385"/>
    </row>
    <row r="62" spans="2:8" s="1" customFormat="1" ht="15">
      <c r="B62" s="385"/>
      <c r="C62" s="385"/>
      <c r="F62" s="385"/>
      <c r="H62" s="385"/>
    </row>
    <row r="63" spans="2:8" s="1" customFormat="1" ht="15">
      <c r="B63" s="385"/>
      <c r="C63" s="385"/>
      <c r="F63" s="385"/>
      <c r="H63" s="385"/>
    </row>
    <row r="64" spans="2:8" s="1" customFormat="1" ht="15">
      <c r="B64" s="385"/>
      <c r="C64" s="385"/>
      <c r="F64" s="385"/>
      <c r="H64" s="385"/>
    </row>
    <row r="65" spans="2:8" s="1" customFormat="1" ht="15">
      <c r="B65" s="385"/>
      <c r="C65" s="385"/>
      <c r="F65" s="385"/>
      <c r="H65" s="385"/>
    </row>
    <row r="66" spans="2:8" s="1" customFormat="1" ht="15">
      <c r="B66" s="385"/>
      <c r="C66" s="385"/>
      <c r="F66" s="385"/>
      <c r="H66" s="385"/>
    </row>
    <row r="67" spans="2:8" s="1" customFormat="1" ht="15">
      <c r="B67" s="385"/>
      <c r="C67" s="385"/>
      <c r="F67" s="385"/>
      <c r="H67" s="385"/>
    </row>
    <row r="68" spans="2:8" s="1" customFormat="1" ht="15">
      <c r="B68" s="385"/>
      <c r="C68" s="385"/>
      <c r="F68" s="385"/>
      <c r="H68" s="385"/>
    </row>
    <row r="69" spans="2:8" s="1" customFormat="1" ht="15">
      <c r="B69" s="385"/>
      <c r="C69" s="385"/>
      <c r="F69" s="385"/>
      <c r="H69" s="385"/>
    </row>
    <row r="70" spans="2:8" s="1" customFormat="1" ht="15">
      <c r="B70" s="385"/>
      <c r="C70" s="385"/>
      <c r="F70" s="385"/>
      <c r="H70" s="385"/>
    </row>
    <row r="71" spans="2:8" s="1" customFormat="1" ht="15">
      <c r="B71" s="385"/>
      <c r="C71" s="385"/>
      <c r="F71" s="385"/>
      <c r="H71" s="385"/>
    </row>
    <row r="72" spans="2:8" s="1" customFormat="1" ht="15">
      <c r="B72" s="385"/>
      <c r="C72" s="385"/>
      <c r="F72" s="385"/>
      <c r="H72" s="385"/>
    </row>
    <row r="73" spans="2:8" s="1" customFormat="1" ht="15">
      <c r="B73" s="385"/>
      <c r="C73" s="385"/>
      <c r="F73" s="385"/>
      <c r="H73" s="385"/>
    </row>
    <row r="74" spans="2:8" s="1" customFormat="1" ht="15">
      <c r="B74" s="385"/>
      <c r="C74" s="385"/>
      <c r="F74" s="385"/>
      <c r="H74" s="385"/>
    </row>
    <row r="75" spans="2:8" s="1" customFormat="1" ht="15">
      <c r="B75" s="385"/>
      <c r="C75" s="385"/>
      <c r="F75" s="385"/>
      <c r="H75" s="385"/>
    </row>
    <row r="76" spans="2:8" s="1" customFormat="1" ht="15">
      <c r="B76" s="385"/>
      <c r="C76" s="385"/>
      <c r="F76" s="385"/>
      <c r="H76" s="385"/>
    </row>
    <row r="77" spans="2:8" s="1" customFormat="1" ht="15">
      <c r="B77" s="385"/>
      <c r="C77" s="385"/>
      <c r="F77" s="385"/>
      <c r="H77" s="385"/>
    </row>
    <row r="78" spans="2:8" s="1" customFormat="1" ht="15">
      <c r="B78" s="385"/>
      <c r="C78" s="385"/>
      <c r="F78" s="385"/>
      <c r="H78" s="385"/>
    </row>
    <row r="79" spans="2:8" s="1" customFormat="1" ht="15">
      <c r="B79" s="385"/>
      <c r="C79" s="385"/>
      <c r="F79" s="385"/>
      <c r="H79" s="385"/>
    </row>
    <row r="80" spans="2:8" s="1" customFormat="1" ht="15">
      <c r="B80" s="385"/>
      <c r="C80" s="385"/>
      <c r="F80" s="385"/>
      <c r="H80" s="385"/>
    </row>
    <row r="81" spans="2:8" s="1" customFormat="1" ht="15">
      <c r="B81" s="385"/>
      <c r="C81" s="385"/>
      <c r="F81" s="385"/>
      <c r="H81" s="385"/>
    </row>
    <row r="82" spans="2:8" s="1" customFormat="1" ht="15">
      <c r="B82" s="385"/>
      <c r="C82" s="385"/>
      <c r="F82" s="385"/>
      <c r="H82" s="385"/>
    </row>
    <row r="83" spans="2:8" s="1" customFormat="1" ht="15">
      <c r="B83" s="385"/>
      <c r="C83" s="385"/>
      <c r="F83" s="385"/>
      <c r="H83" s="385"/>
    </row>
    <row r="84" spans="2:8" s="1" customFormat="1" ht="15">
      <c r="B84" s="385"/>
      <c r="C84" s="385"/>
      <c r="F84" s="385"/>
      <c r="H84" s="385"/>
    </row>
    <row r="85" spans="2:8" s="1" customFormat="1" ht="15">
      <c r="B85" s="385"/>
      <c r="C85" s="385"/>
      <c r="F85" s="385"/>
      <c r="H85" s="385"/>
    </row>
    <row r="86" spans="2:8" s="1" customFormat="1" ht="15">
      <c r="B86" s="385"/>
      <c r="C86" s="385"/>
      <c r="F86" s="385"/>
      <c r="H86" s="385"/>
    </row>
    <row r="87" spans="2:8" s="1" customFormat="1" ht="15">
      <c r="B87" s="385"/>
      <c r="C87" s="385"/>
      <c r="F87" s="385"/>
      <c r="H87" s="385"/>
    </row>
    <row r="88" spans="2:8" s="1" customFormat="1" ht="15">
      <c r="B88" s="385"/>
      <c r="C88" s="385"/>
      <c r="F88" s="385"/>
      <c r="H88" s="385"/>
    </row>
    <row r="89" spans="2:8" s="1" customFormat="1" ht="15">
      <c r="B89" s="385"/>
      <c r="C89" s="385"/>
      <c r="F89" s="385"/>
      <c r="H89" s="385"/>
    </row>
    <row r="90" spans="2:8" s="1" customFormat="1" ht="15">
      <c r="B90" s="385"/>
      <c r="C90" s="385"/>
      <c r="F90" s="385"/>
      <c r="H90" s="385"/>
    </row>
    <row r="91" spans="2:8" s="1" customFormat="1" ht="15">
      <c r="B91" s="385"/>
      <c r="C91" s="385"/>
      <c r="F91" s="385"/>
      <c r="H91" s="385"/>
    </row>
    <row r="92" spans="2:8" s="1" customFormat="1" ht="15">
      <c r="B92" s="385"/>
      <c r="C92" s="385"/>
      <c r="F92" s="385"/>
      <c r="H92" s="385"/>
    </row>
  </sheetData>
  <sheetProtection/>
  <mergeCells count="5">
    <mergeCell ref="A2:M2"/>
    <mergeCell ref="A4:A6"/>
    <mergeCell ref="B4:G4"/>
    <mergeCell ref="H4:M4"/>
    <mergeCell ref="H5:H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45.625" style="1" customWidth="1"/>
    <col min="2" max="3" width="11.625" style="54" customWidth="1"/>
    <col min="4" max="4" width="8.625" style="54" customWidth="1"/>
    <col min="5" max="5" width="11.625" style="53" customWidth="1"/>
    <col min="6" max="6" width="9.125" style="0" customWidth="1"/>
  </cols>
  <sheetData>
    <row r="1" spans="1:5" ht="17.25">
      <c r="A1" s="44"/>
      <c r="E1" s="26" t="s">
        <v>100</v>
      </c>
    </row>
    <row r="2" spans="1:7" s="55" customFormat="1" ht="15" customHeight="1">
      <c r="A2" s="913" t="s">
        <v>304</v>
      </c>
      <c r="B2" s="913"/>
      <c r="C2" s="913"/>
      <c r="D2" s="913"/>
      <c r="E2" s="913"/>
      <c r="F2" s="913"/>
      <c r="G2" s="133"/>
    </row>
    <row r="3" spans="1:7" s="55" customFormat="1" ht="15" customHeight="1">
      <c r="A3" s="163"/>
      <c r="B3" s="163"/>
      <c r="C3" s="163"/>
      <c r="D3" s="163"/>
      <c r="E3" s="163"/>
      <c r="F3" s="163"/>
      <c r="G3" s="133"/>
    </row>
    <row r="4" spans="1:7" s="55" customFormat="1" ht="15" customHeight="1" thickBot="1">
      <c r="A4" s="163"/>
      <c r="B4" s="163"/>
      <c r="C4" s="163"/>
      <c r="D4" s="163"/>
      <c r="E4" s="163"/>
      <c r="F4" s="163"/>
      <c r="G4" s="133"/>
    </row>
    <row r="5" spans="1:7" ht="12.75">
      <c r="A5" s="144"/>
      <c r="B5" s="373" t="s">
        <v>116</v>
      </c>
      <c r="C5" s="667" t="s">
        <v>117</v>
      </c>
      <c r="D5" s="145"/>
      <c r="E5" s="667" t="s">
        <v>117</v>
      </c>
      <c r="F5" s="146" t="s">
        <v>68</v>
      </c>
      <c r="G5" s="134"/>
    </row>
    <row r="6" spans="1:7" ht="12.75">
      <c r="A6" s="147"/>
      <c r="B6" s="374" t="s">
        <v>118</v>
      </c>
      <c r="C6" s="374" t="s">
        <v>305</v>
      </c>
      <c r="D6" s="148" t="s">
        <v>82</v>
      </c>
      <c r="E6" s="374" t="s">
        <v>305</v>
      </c>
      <c r="F6" s="149" t="s">
        <v>173</v>
      </c>
      <c r="G6" s="34"/>
    </row>
    <row r="7" spans="1:6" ht="13.5" thickBot="1">
      <c r="A7" s="147"/>
      <c r="B7" s="374">
        <v>2017</v>
      </c>
      <c r="C7" s="374">
        <v>2017</v>
      </c>
      <c r="D7" s="148" t="s">
        <v>119</v>
      </c>
      <c r="E7" s="374">
        <v>2016</v>
      </c>
      <c r="F7" s="149" t="s">
        <v>120</v>
      </c>
    </row>
    <row r="8" spans="1:6" ht="13.5" thickBot="1">
      <c r="A8" s="150" t="s">
        <v>121</v>
      </c>
      <c r="B8" s="151">
        <f>SUM(B10:B17)</f>
        <v>134548</v>
      </c>
      <c r="C8" s="151">
        <f>SUM(C10:C17)</f>
        <v>166131</v>
      </c>
      <c r="D8" s="152">
        <f>C8/B8*100</f>
        <v>123.47340725986264</v>
      </c>
      <c r="E8" s="151">
        <f>SUM(E10:E17)</f>
        <v>190873</v>
      </c>
      <c r="F8" s="153">
        <f>SUM(C8/E8)*100</f>
        <v>87.03745422348892</v>
      </c>
    </row>
    <row r="9" spans="1:6" ht="12.75">
      <c r="A9" s="139" t="s">
        <v>72</v>
      </c>
      <c r="B9" s="369"/>
      <c r="C9" s="369"/>
      <c r="D9" s="140"/>
      <c r="E9" s="369"/>
      <c r="F9" s="124"/>
    </row>
    <row r="10" spans="1:6" ht="12.75">
      <c r="A10" s="115" t="s">
        <v>122</v>
      </c>
      <c r="B10" s="370">
        <v>38858</v>
      </c>
      <c r="C10" s="370">
        <v>45337</v>
      </c>
      <c r="D10" s="273">
        <f aca="true" t="shared" si="0" ref="D10:D16">C10/B10*100</f>
        <v>116.67352926038397</v>
      </c>
      <c r="E10" s="370">
        <v>51135</v>
      </c>
      <c r="F10" s="274">
        <f aca="true" t="shared" si="1" ref="F10:F17">SUM(C10/E10)*100</f>
        <v>88.66138652586291</v>
      </c>
    </row>
    <row r="11" spans="1:6" ht="12.75">
      <c r="A11" s="115" t="s">
        <v>123</v>
      </c>
      <c r="B11" s="370">
        <v>16089</v>
      </c>
      <c r="C11" s="370">
        <v>14401</v>
      </c>
      <c r="D11" s="273">
        <f t="shared" si="0"/>
        <v>89.50835974889677</v>
      </c>
      <c r="E11" s="370">
        <v>15094</v>
      </c>
      <c r="F11" s="274">
        <f t="shared" si="1"/>
        <v>95.40877169736319</v>
      </c>
    </row>
    <row r="12" spans="1:6" ht="12.75">
      <c r="A12" s="115" t="s">
        <v>73</v>
      </c>
      <c r="B12" s="370">
        <v>1600</v>
      </c>
      <c r="C12" s="370">
        <v>3216</v>
      </c>
      <c r="D12" s="273">
        <f t="shared" si="0"/>
        <v>200.99999999999997</v>
      </c>
      <c r="E12" s="370">
        <v>2206</v>
      </c>
      <c r="F12" s="274">
        <f t="shared" si="1"/>
        <v>145.7842248413418</v>
      </c>
    </row>
    <row r="13" spans="1:6" ht="12.75">
      <c r="A13" s="115" t="s">
        <v>124</v>
      </c>
      <c r="B13" s="370">
        <v>65</v>
      </c>
      <c r="C13" s="370">
        <v>89</v>
      </c>
      <c r="D13" s="273">
        <f t="shared" si="0"/>
        <v>136.92307692307693</v>
      </c>
      <c r="E13" s="370">
        <v>65</v>
      </c>
      <c r="F13" s="274">
        <f t="shared" si="1"/>
        <v>136.92307692307693</v>
      </c>
    </row>
    <row r="14" spans="1:6" ht="12.75">
      <c r="A14" s="115" t="s">
        <v>125</v>
      </c>
      <c r="B14" s="370">
        <v>77255</v>
      </c>
      <c r="C14" s="370">
        <v>66268</v>
      </c>
      <c r="D14" s="273">
        <f t="shared" si="0"/>
        <v>85.77826677884927</v>
      </c>
      <c r="E14" s="370">
        <v>78452</v>
      </c>
      <c r="F14" s="274">
        <f t="shared" si="1"/>
        <v>84.46948452556977</v>
      </c>
    </row>
    <row r="15" spans="1:6" ht="12.75">
      <c r="A15" s="115" t="s">
        <v>74</v>
      </c>
      <c r="B15" s="370">
        <v>21</v>
      </c>
      <c r="C15" s="370">
        <v>21</v>
      </c>
      <c r="D15" s="273">
        <f t="shared" si="0"/>
        <v>100</v>
      </c>
      <c r="E15" s="370">
        <v>21</v>
      </c>
      <c r="F15" s="274">
        <f t="shared" si="1"/>
        <v>100</v>
      </c>
    </row>
    <row r="16" spans="1:6" ht="12.75">
      <c r="A16" s="116" t="s">
        <v>126</v>
      </c>
      <c r="B16" s="371">
        <v>660</v>
      </c>
      <c r="C16" s="371">
        <v>50415</v>
      </c>
      <c r="D16" s="275">
        <f t="shared" si="0"/>
        <v>7638.636363636364</v>
      </c>
      <c r="E16" s="371">
        <v>60433</v>
      </c>
      <c r="F16" s="276">
        <f t="shared" si="1"/>
        <v>83.42296427448579</v>
      </c>
    </row>
    <row r="17" spans="1:6" ht="12.75">
      <c r="A17" s="115" t="s">
        <v>387</v>
      </c>
      <c r="B17" s="370"/>
      <c r="C17" s="370">
        <v>-13616</v>
      </c>
      <c r="D17" s="273"/>
      <c r="E17" s="370">
        <v>-16533</v>
      </c>
      <c r="F17" s="274">
        <f t="shared" si="1"/>
        <v>82.35649912296618</v>
      </c>
    </row>
    <row r="18" spans="1:6" ht="13.5" thickBot="1">
      <c r="A18" s="141"/>
      <c r="B18" s="372"/>
      <c r="C18" s="372"/>
      <c r="D18" s="277"/>
      <c r="E18" s="372"/>
      <c r="F18" s="278"/>
    </row>
    <row r="19" spans="1:6" ht="13.5" thickBot="1">
      <c r="A19" s="150" t="s">
        <v>127</v>
      </c>
      <c r="B19" s="151">
        <f>SUM(B21:B29)</f>
        <v>32810</v>
      </c>
      <c r="C19" s="151">
        <f>SUM(C21:C29)</f>
        <v>102896</v>
      </c>
      <c r="D19" s="279">
        <f>+C19/B19*100</f>
        <v>313.61170374885705</v>
      </c>
      <c r="E19" s="151">
        <f>SUM(E21:E29)</f>
        <v>118356</v>
      </c>
      <c r="F19" s="280">
        <f>SUM(C19/E19)*100</f>
        <v>86.93771333941667</v>
      </c>
    </row>
    <row r="20" spans="1:6" ht="12.75">
      <c r="A20" s="142" t="s">
        <v>128</v>
      </c>
      <c r="B20" s="375"/>
      <c r="C20" s="375"/>
      <c r="D20" s="281"/>
      <c r="E20" s="375"/>
      <c r="F20" s="282"/>
    </row>
    <row r="21" spans="1:6" ht="12.75">
      <c r="A21" s="115" t="s">
        <v>129</v>
      </c>
      <c r="B21" s="370">
        <v>709</v>
      </c>
      <c r="C21" s="370">
        <v>874</v>
      </c>
      <c r="D21" s="283">
        <f>C21/B21*100</f>
        <v>123.27221438645981</v>
      </c>
      <c r="E21" s="370">
        <v>1332</v>
      </c>
      <c r="F21" s="284">
        <f aca="true" t="shared" si="2" ref="F21:F29">SUM(C21/E21)*100</f>
        <v>65.61561561561562</v>
      </c>
    </row>
    <row r="22" spans="1:6" ht="12.75" customHeight="1">
      <c r="A22" s="142" t="s">
        <v>130</v>
      </c>
      <c r="B22" s="376">
        <v>14070</v>
      </c>
      <c r="C22" s="376">
        <v>12248</v>
      </c>
      <c r="D22" s="285">
        <f aca="true" t="shared" si="3" ref="D22:D27">C22/B22*100</f>
        <v>87.05046197583512</v>
      </c>
      <c r="E22" s="376">
        <v>15647</v>
      </c>
      <c r="F22" s="278">
        <f t="shared" si="2"/>
        <v>78.27698600370678</v>
      </c>
    </row>
    <row r="23" spans="1:6" ht="12.75">
      <c r="A23" s="115" t="s">
        <v>131</v>
      </c>
      <c r="B23" s="370">
        <v>1255</v>
      </c>
      <c r="C23" s="370">
        <v>1078</v>
      </c>
      <c r="D23" s="283">
        <f t="shared" si="3"/>
        <v>85.89641434262948</v>
      </c>
      <c r="E23" s="370">
        <v>1252</v>
      </c>
      <c r="F23" s="284">
        <f t="shared" si="2"/>
        <v>86.10223642172524</v>
      </c>
    </row>
    <row r="24" spans="1:6" ht="12.75">
      <c r="A24" s="139" t="s">
        <v>132</v>
      </c>
      <c r="B24" s="369">
        <v>7525</v>
      </c>
      <c r="C24" s="369">
        <v>9830</v>
      </c>
      <c r="D24" s="286">
        <f t="shared" si="3"/>
        <v>130.6312292358804</v>
      </c>
      <c r="E24" s="369">
        <v>7120</v>
      </c>
      <c r="F24" s="114">
        <f t="shared" si="2"/>
        <v>138.06179775280899</v>
      </c>
    </row>
    <row r="25" spans="1:6" ht="12.75" customHeight="1">
      <c r="A25" s="139" t="s">
        <v>133</v>
      </c>
      <c r="B25" s="369">
        <v>0</v>
      </c>
      <c r="C25" s="369">
        <v>202</v>
      </c>
      <c r="D25" s="286">
        <v>0</v>
      </c>
      <c r="E25" s="369">
        <v>0</v>
      </c>
      <c r="F25" s="114"/>
    </row>
    <row r="26" spans="1:6" ht="12.75" customHeight="1">
      <c r="A26" s="139" t="s">
        <v>134</v>
      </c>
      <c r="B26" s="369">
        <v>4427</v>
      </c>
      <c r="C26" s="369">
        <v>3914</v>
      </c>
      <c r="D26" s="286">
        <f t="shared" si="3"/>
        <v>88.41201716738198</v>
      </c>
      <c r="E26" s="369">
        <v>4427</v>
      </c>
      <c r="F26" s="114">
        <f t="shared" si="2"/>
        <v>88.41201716738198</v>
      </c>
    </row>
    <row r="27" spans="1:6" ht="12.75" customHeight="1">
      <c r="A27" s="115" t="s">
        <v>75</v>
      </c>
      <c r="B27" s="370">
        <v>4824</v>
      </c>
      <c r="C27" s="370">
        <v>4683</v>
      </c>
      <c r="D27" s="273">
        <f t="shared" si="3"/>
        <v>97.0771144278607</v>
      </c>
      <c r="E27" s="370">
        <v>3989</v>
      </c>
      <c r="F27" s="274">
        <f t="shared" si="2"/>
        <v>117.39784407119578</v>
      </c>
    </row>
    <row r="28" spans="1:6" ht="12.75" customHeight="1">
      <c r="A28" s="116" t="s">
        <v>135</v>
      </c>
      <c r="B28" s="371">
        <v>0</v>
      </c>
      <c r="C28" s="371">
        <v>0</v>
      </c>
      <c r="D28" s="275"/>
      <c r="E28" s="371">
        <v>66</v>
      </c>
      <c r="F28" s="276"/>
    </row>
    <row r="29" spans="1:6" ht="12.75">
      <c r="A29" s="115" t="s">
        <v>136</v>
      </c>
      <c r="B29" s="370">
        <v>0</v>
      </c>
      <c r="C29" s="370">
        <v>70067</v>
      </c>
      <c r="D29" s="273"/>
      <c r="E29" s="370">
        <v>84523</v>
      </c>
      <c r="F29" s="274">
        <f t="shared" si="2"/>
        <v>82.89696295682832</v>
      </c>
    </row>
    <row r="30" spans="1:6" ht="13.5" thickBot="1">
      <c r="A30" s="141"/>
      <c r="B30" s="377"/>
      <c r="C30" s="377"/>
      <c r="D30" s="287"/>
      <c r="E30" s="377"/>
      <c r="F30" s="278"/>
    </row>
    <row r="31" spans="1:6" ht="13.5" thickBot="1">
      <c r="A31" s="150" t="s">
        <v>137</v>
      </c>
      <c r="B31" s="151">
        <f>SUM(B8-B19)</f>
        <v>101738</v>
      </c>
      <c r="C31" s="151">
        <f>SUM(C8-C19)</f>
        <v>63235</v>
      </c>
      <c r="D31" s="279">
        <f>+C31/B31*100</f>
        <v>62.15475043739802</v>
      </c>
      <c r="E31" s="151">
        <f>SUM(E8-E19)</f>
        <v>72517</v>
      </c>
      <c r="F31" s="280">
        <f>SUM(C31/E31)*100</f>
        <v>87.20024270171133</v>
      </c>
    </row>
    <row r="32" spans="1:6" ht="13.5" thickBot="1">
      <c r="A32"/>
      <c r="B32" s="378"/>
      <c r="C32" s="53"/>
      <c r="D32" s="288"/>
      <c r="F32" s="288"/>
    </row>
    <row r="33" spans="1:6" ht="12.75" customHeight="1" thickBot="1">
      <c r="A33" s="154" t="s">
        <v>306</v>
      </c>
      <c r="B33" s="379"/>
      <c r="C33" s="411">
        <v>109763448.67</v>
      </c>
      <c r="D33" s="289"/>
      <c r="E33" s="411">
        <v>131789122</v>
      </c>
      <c r="F33" s="280">
        <f>SUM(C33/E33)*100</f>
        <v>83.28718410461829</v>
      </c>
    </row>
    <row r="34" spans="1:14" ht="12.75">
      <c r="A34" s="128"/>
      <c r="B34" s="125"/>
      <c r="C34" s="125"/>
      <c r="D34" s="129"/>
      <c r="E34" s="125"/>
      <c r="F34" s="130"/>
      <c r="G34" s="34"/>
      <c r="H34" s="34"/>
      <c r="I34" s="34"/>
      <c r="J34" s="34"/>
      <c r="K34" s="34"/>
      <c r="L34" s="34"/>
      <c r="M34" s="34"/>
      <c r="N34" s="34"/>
    </row>
    <row r="35" spans="1:6" ht="12.75">
      <c r="A35" s="128"/>
      <c r="B35" s="125"/>
      <c r="C35" s="125"/>
      <c r="D35" s="129"/>
      <c r="E35" s="125"/>
      <c r="F35" s="130"/>
    </row>
    <row r="36" spans="1:6" ht="12.75">
      <c r="A36" s="128"/>
      <c r="B36" s="125"/>
      <c r="C36" s="125"/>
      <c r="D36" s="129"/>
      <c r="E36" s="125"/>
      <c r="F36" s="130"/>
    </row>
    <row r="37" spans="1:6" ht="12.75">
      <c r="A37" s="128"/>
      <c r="B37" s="125"/>
      <c r="C37" s="125"/>
      <c r="D37" s="129"/>
      <c r="E37" s="125"/>
      <c r="F37" s="130"/>
    </row>
    <row r="38" spans="1:6" ht="12.75">
      <c r="A38" s="128"/>
      <c r="B38" s="125"/>
      <c r="C38" s="125"/>
      <c r="D38" s="129"/>
      <c r="E38" s="125"/>
      <c r="F38" s="130"/>
    </row>
    <row r="39" spans="1:6" ht="12.75">
      <c r="A39" s="128"/>
      <c r="B39" s="125"/>
      <c r="C39" s="125"/>
      <c r="D39" s="129"/>
      <c r="E39" s="125"/>
      <c r="F39" s="130"/>
    </row>
    <row r="40" spans="1:6" ht="12.75">
      <c r="A40" s="137"/>
      <c r="B40" s="135"/>
      <c r="C40" s="135"/>
      <c r="D40" s="136"/>
      <c r="E40" s="135"/>
      <c r="F40" s="136"/>
    </row>
    <row r="41" spans="1:6" ht="12.75">
      <c r="A41" s="128"/>
      <c r="B41" s="125"/>
      <c r="C41" s="125"/>
      <c r="D41" s="125"/>
      <c r="E41" s="131"/>
      <c r="F41" s="130"/>
    </row>
    <row r="42" spans="1:6" ht="12.75">
      <c r="A42" s="137"/>
      <c r="B42" s="135"/>
      <c r="C42" s="136"/>
      <c r="D42" s="135"/>
      <c r="E42" s="138"/>
      <c r="F42" s="136"/>
    </row>
    <row r="43" spans="1:6" ht="15">
      <c r="A43" s="132"/>
      <c r="B43" s="126"/>
      <c r="C43" s="126"/>
      <c r="D43" s="126"/>
      <c r="E43" s="132"/>
      <c r="F43" s="34"/>
    </row>
    <row r="44" ht="15">
      <c r="A44" s="53"/>
    </row>
    <row r="45" ht="15">
      <c r="A45" s="33"/>
    </row>
    <row r="46" ht="15">
      <c r="A46" s="53"/>
    </row>
    <row r="47" ht="15">
      <c r="A47" s="33"/>
    </row>
    <row r="48" ht="15">
      <c r="A48" s="56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3">
      <selection activeCell="I48" sqref="I48"/>
    </sheetView>
  </sheetViews>
  <sheetFormatPr defaultColWidth="9.00390625" defaultRowHeight="12.75"/>
  <cols>
    <col min="1" max="1" width="13.875" style="0" customWidth="1"/>
    <col min="2" max="3" width="7.00390625" style="0" customWidth="1"/>
    <col min="4" max="4" width="8.375" style="0" customWidth="1"/>
    <col min="5" max="5" width="35.50390625" style="0" customWidth="1"/>
    <col min="6" max="6" width="15.625" style="305" customWidth="1"/>
    <col min="7" max="7" width="12.375" style="0" customWidth="1"/>
    <col min="8" max="8" width="13.125" style="0" customWidth="1"/>
    <col min="9" max="9" width="11.625" style="0" customWidth="1"/>
    <col min="10" max="10" width="8.00390625" style="0" customWidth="1"/>
  </cols>
  <sheetData>
    <row r="1" spans="1:9" ht="15">
      <c r="A1" s="309" t="s">
        <v>31</v>
      </c>
      <c r="B1" s="309"/>
      <c r="I1" s="103" t="s">
        <v>106</v>
      </c>
    </row>
    <row r="3" spans="1:10" ht="15">
      <c r="A3" s="914" t="s">
        <v>303</v>
      </c>
      <c r="B3" s="914"/>
      <c r="C3" s="915"/>
      <c r="D3" s="915"/>
      <c r="E3" s="915"/>
      <c r="F3" s="915"/>
      <c r="G3" s="915"/>
      <c r="H3" s="915"/>
      <c r="I3" s="915"/>
      <c r="J3" s="915"/>
    </row>
    <row r="4" spans="1:10" ht="12.75">
      <c r="A4" s="916" t="s">
        <v>314</v>
      </c>
      <c r="B4" s="916"/>
      <c r="C4" s="916"/>
      <c r="D4" s="916"/>
      <c r="E4" s="916"/>
      <c r="F4" s="916"/>
      <c r="G4" s="916"/>
      <c r="H4" s="916"/>
      <c r="I4" s="916"/>
      <c r="J4" s="916"/>
    </row>
    <row r="5" spans="7:10" ht="13.5" thickBot="1">
      <c r="G5" s="57"/>
      <c r="H5" s="57"/>
      <c r="I5" s="59"/>
      <c r="J5" s="59" t="s">
        <v>76</v>
      </c>
    </row>
    <row r="6" spans="1:10" ht="12.75">
      <c r="A6" s="106" t="s">
        <v>188</v>
      </c>
      <c r="B6" s="107"/>
      <c r="C6" s="312"/>
      <c r="D6" s="107" t="s">
        <v>315</v>
      </c>
      <c r="E6" s="312"/>
      <c r="F6" s="107" t="s">
        <v>104</v>
      </c>
      <c r="G6" s="109" t="s">
        <v>79</v>
      </c>
      <c r="H6" s="110" t="s">
        <v>80</v>
      </c>
      <c r="I6" s="107" t="s">
        <v>81</v>
      </c>
      <c r="J6" s="111" t="s">
        <v>82</v>
      </c>
    </row>
    <row r="7" spans="1:10" ht="12.75">
      <c r="A7" s="607" t="s">
        <v>316</v>
      </c>
      <c r="B7" s="61" t="s">
        <v>346</v>
      </c>
      <c r="C7" s="315" t="s">
        <v>77</v>
      </c>
      <c r="D7" s="61" t="s">
        <v>317</v>
      </c>
      <c r="E7" s="73" t="s">
        <v>78</v>
      </c>
      <c r="F7" s="61" t="s">
        <v>318</v>
      </c>
      <c r="G7" s="62" t="s">
        <v>83</v>
      </c>
      <c r="H7" s="63" t="s">
        <v>319</v>
      </c>
      <c r="I7" s="61" t="s">
        <v>302</v>
      </c>
      <c r="J7" s="112" t="s">
        <v>84</v>
      </c>
    </row>
    <row r="8" spans="1:10" ht="13.5" thickBot="1">
      <c r="A8" s="608" t="s">
        <v>320</v>
      </c>
      <c r="B8" s="65"/>
      <c r="C8" s="611"/>
      <c r="D8" s="65" t="s">
        <v>321</v>
      </c>
      <c r="E8" s="64"/>
      <c r="F8" s="65"/>
      <c r="G8" s="66"/>
      <c r="H8" s="67" t="s">
        <v>322</v>
      </c>
      <c r="I8" s="65"/>
      <c r="J8" s="113"/>
    </row>
    <row r="9" spans="1:10" ht="12.75">
      <c r="A9" s="917" t="s">
        <v>323</v>
      </c>
      <c r="B9" s="615">
        <v>84</v>
      </c>
      <c r="C9" s="612">
        <v>420</v>
      </c>
      <c r="D9" s="440">
        <v>3021</v>
      </c>
      <c r="E9" s="441" t="s">
        <v>226</v>
      </c>
      <c r="F9" s="596" t="s">
        <v>329</v>
      </c>
      <c r="G9" s="442">
        <v>45000000</v>
      </c>
      <c r="H9" s="442">
        <v>45000000</v>
      </c>
      <c r="I9" s="442">
        <v>45000000</v>
      </c>
      <c r="J9" s="633">
        <f>SUM(I9/H9)*100</f>
        <v>100</v>
      </c>
    </row>
    <row r="10" spans="1:10" ht="12.75">
      <c r="A10" s="917"/>
      <c r="B10" s="341">
        <v>84</v>
      </c>
      <c r="C10" s="502">
        <v>244</v>
      </c>
      <c r="D10" s="575">
        <v>3058</v>
      </c>
      <c r="E10" s="503" t="s">
        <v>324</v>
      </c>
      <c r="F10" s="597" t="s">
        <v>258</v>
      </c>
      <c r="G10" s="504">
        <v>600000</v>
      </c>
      <c r="H10" s="504">
        <v>600000</v>
      </c>
      <c r="I10" s="504">
        <v>0</v>
      </c>
      <c r="J10" s="633"/>
    </row>
    <row r="11" spans="1:10" ht="12.75">
      <c r="A11" s="917"/>
      <c r="B11" s="341">
        <v>84</v>
      </c>
      <c r="C11" s="502">
        <v>420</v>
      </c>
      <c r="D11" s="575">
        <v>3059</v>
      </c>
      <c r="E11" s="503" t="s">
        <v>221</v>
      </c>
      <c r="F11" s="597" t="s">
        <v>330</v>
      </c>
      <c r="G11" s="504">
        <v>19247000</v>
      </c>
      <c r="H11" s="504">
        <v>19247000</v>
      </c>
      <c r="I11" s="504">
        <v>16517786.18</v>
      </c>
      <c r="J11" s="633">
        <f>SUM(I11/H11)*100</f>
        <v>85.82005600872863</v>
      </c>
    </row>
    <row r="12" spans="1:10" ht="26.25" customHeight="1">
      <c r="A12" s="917"/>
      <c r="B12" s="341">
        <v>84</v>
      </c>
      <c r="C12" s="502">
        <v>420</v>
      </c>
      <c r="D12" s="575">
        <v>3091</v>
      </c>
      <c r="E12" s="576" t="s">
        <v>325</v>
      </c>
      <c r="F12" s="597" t="s">
        <v>326</v>
      </c>
      <c r="G12" s="504">
        <v>-2500000</v>
      </c>
      <c r="H12" s="504">
        <v>-2500000</v>
      </c>
      <c r="I12" s="504">
        <v>0</v>
      </c>
      <c r="J12" s="633"/>
    </row>
    <row r="13" spans="1:10" ht="26.25">
      <c r="A13" s="917"/>
      <c r="B13" s="341">
        <v>84</v>
      </c>
      <c r="C13" s="502">
        <v>420</v>
      </c>
      <c r="D13" s="575">
        <v>3085</v>
      </c>
      <c r="E13" s="595" t="s">
        <v>289</v>
      </c>
      <c r="F13" s="597" t="s">
        <v>331</v>
      </c>
      <c r="G13" s="504">
        <v>4000000</v>
      </c>
      <c r="H13" s="504">
        <v>4000000</v>
      </c>
      <c r="I13" s="504">
        <v>0</v>
      </c>
      <c r="J13" s="633"/>
    </row>
    <row r="14" spans="1:10" ht="13.5" thickBot="1">
      <c r="A14" s="918"/>
      <c r="B14" s="613"/>
      <c r="C14" s="577"/>
      <c r="D14" s="577"/>
      <c r="E14" s="578"/>
      <c r="F14" s="610"/>
      <c r="G14" s="586"/>
      <c r="H14" s="586"/>
      <c r="I14" s="586"/>
      <c r="J14" s="634"/>
    </row>
    <row r="15" spans="1:10" ht="13.5" thickBot="1">
      <c r="A15" s="132"/>
      <c r="B15" s="614"/>
      <c r="C15" s="579"/>
      <c r="D15" s="579"/>
      <c r="E15" s="580"/>
      <c r="F15" s="748" t="s">
        <v>99</v>
      </c>
      <c r="G15" s="604">
        <f>SUM(G9:G14)</f>
        <v>66347000</v>
      </c>
      <c r="H15" s="605">
        <f>SUM(H9:H14)</f>
        <v>66347000</v>
      </c>
      <c r="I15" s="606">
        <f>SUM(I9:I14)</f>
        <v>61517786.18</v>
      </c>
      <c r="J15" s="635"/>
    </row>
    <row r="16" spans="1:10" ht="13.5" thickBot="1">
      <c r="A16" s="132"/>
      <c r="B16" s="614"/>
      <c r="C16" s="579"/>
      <c r="D16" s="579"/>
      <c r="E16" s="580"/>
      <c r="F16" s="599"/>
      <c r="G16" s="125"/>
      <c r="H16" s="125"/>
      <c r="I16" s="125"/>
      <c r="J16" s="635"/>
    </row>
    <row r="17" spans="1:10" ht="12.75">
      <c r="A17" s="919" t="s">
        <v>327</v>
      </c>
      <c r="B17" s="424">
        <v>108</v>
      </c>
      <c r="C17" s="581">
        <v>411</v>
      </c>
      <c r="D17" s="582">
        <v>3012</v>
      </c>
      <c r="E17" s="68" t="s">
        <v>175</v>
      </c>
      <c r="F17" s="600" t="s">
        <v>335</v>
      </c>
      <c r="G17" s="69">
        <v>28140</v>
      </c>
      <c r="H17" s="583" t="s">
        <v>259</v>
      </c>
      <c r="I17" s="69">
        <v>28140</v>
      </c>
      <c r="J17" s="636">
        <f>SUM(I17/G17)*100</f>
        <v>100</v>
      </c>
    </row>
    <row r="18" spans="1:10" ht="12.75" customHeight="1">
      <c r="A18" s="920"/>
      <c r="B18" s="341">
        <v>81</v>
      </c>
      <c r="C18" s="341">
        <v>590</v>
      </c>
      <c r="D18" s="443">
        <v>3009</v>
      </c>
      <c r="E18" s="307" t="s">
        <v>332</v>
      </c>
      <c r="F18" s="601" t="s">
        <v>334</v>
      </c>
      <c r="G18" s="119">
        <v>681000</v>
      </c>
      <c r="H18" s="584" t="s">
        <v>259</v>
      </c>
      <c r="I18" s="120">
        <v>681000</v>
      </c>
      <c r="J18" s="637">
        <f aca="true" t="shared" si="0" ref="J18:J29">SUM(I18/G18)*100</f>
        <v>100</v>
      </c>
    </row>
    <row r="19" spans="1:10" ht="12.75">
      <c r="A19" s="920"/>
      <c r="B19" s="341">
        <v>81</v>
      </c>
      <c r="C19" s="341">
        <v>611</v>
      </c>
      <c r="D19" s="443">
        <v>3008</v>
      </c>
      <c r="E19" s="118" t="s">
        <v>115</v>
      </c>
      <c r="F19" s="601" t="s">
        <v>336</v>
      </c>
      <c r="G19" s="119">
        <v>44400</v>
      </c>
      <c r="H19" s="584" t="s">
        <v>259</v>
      </c>
      <c r="I19" s="119">
        <v>44400</v>
      </c>
      <c r="J19" s="637">
        <f t="shared" si="0"/>
        <v>100</v>
      </c>
    </row>
    <row r="20" spans="1:10" ht="12.75">
      <c r="A20" s="920"/>
      <c r="B20" s="341">
        <v>81</v>
      </c>
      <c r="C20" s="443">
        <v>590</v>
      </c>
      <c r="D20" s="443">
        <v>3017</v>
      </c>
      <c r="E20" s="444" t="s">
        <v>227</v>
      </c>
      <c r="F20" s="598" t="s">
        <v>337</v>
      </c>
      <c r="G20" s="445">
        <v>76000</v>
      </c>
      <c r="H20" s="584" t="s">
        <v>259</v>
      </c>
      <c r="I20" s="445">
        <v>76000</v>
      </c>
      <c r="J20" s="637">
        <f t="shared" si="0"/>
        <v>100</v>
      </c>
    </row>
    <row r="21" spans="1:10" ht="12.75">
      <c r="A21" s="920"/>
      <c r="B21" s="341">
        <v>81</v>
      </c>
      <c r="C21" s="443">
        <v>590</v>
      </c>
      <c r="D21" s="443">
        <v>3024</v>
      </c>
      <c r="E21" s="444" t="s">
        <v>228</v>
      </c>
      <c r="F21" s="598" t="s">
        <v>338</v>
      </c>
      <c r="G21" s="445">
        <v>70000</v>
      </c>
      <c r="H21" s="584" t="s">
        <v>259</v>
      </c>
      <c r="I21" s="445">
        <v>70000</v>
      </c>
      <c r="J21" s="637">
        <f t="shared" si="0"/>
        <v>100</v>
      </c>
    </row>
    <row r="22" spans="1:10" ht="12.75">
      <c r="A22" s="920"/>
      <c r="B22" s="341">
        <v>81</v>
      </c>
      <c r="C22" s="443">
        <v>411</v>
      </c>
      <c r="D22" s="443">
        <v>3023</v>
      </c>
      <c r="E22" s="444" t="s">
        <v>229</v>
      </c>
      <c r="F22" s="598" t="s">
        <v>339</v>
      </c>
      <c r="G22" s="445">
        <v>78700</v>
      </c>
      <c r="H22" s="584" t="s">
        <v>259</v>
      </c>
      <c r="I22" s="445">
        <v>78700</v>
      </c>
      <c r="J22" s="637">
        <f t="shared" si="0"/>
        <v>100</v>
      </c>
    </row>
    <row r="23" spans="1:10" ht="12.75">
      <c r="A23" s="920"/>
      <c r="B23" s="341">
        <v>81</v>
      </c>
      <c r="C23" s="443">
        <v>990</v>
      </c>
      <c r="D23" s="443">
        <v>3022</v>
      </c>
      <c r="E23" s="444" t="s">
        <v>230</v>
      </c>
      <c r="F23" s="598" t="s">
        <v>340</v>
      </c>
      <c r="G23" s="445">
        <v>150000</v>
      </c>
      <c r="H23" s="584" t="s">
        <v>259</v>
      </c>
      <c r="I23" s="445">
        <v>48244</v>
      </c>
      <c r="J23" s="637">
        <f t="shared" si="0"/>
        <v>32.16266666666667</v>
      </c>
    </row>
    <row r="24" spans="1:10" ht="12.75">
      <c r="A24" s="920"/>
      <c r="B24" s="341">
        <v>96</v>
      </c>
      <c r="C24" s="443">
        <v>411</v>
      </c>
      <c r="D24" s="443">
        <v>3027</v>
      </c>
      <c r="E24" s="444" t="s">
        <v>328</v>
      </c>
      <c r="F24" s="598" t="s">
        <v>341</v>
      </c>
      <c r="G24" s="445">
        <v>1504600</v>
      </c>
      <c r="H24" s="584" t="s">
        <v>259</v>
      </c>
      <c r="I24" s="445">
        <v>1504600</v>
      </c>
      <c r="J24" s="637">
        <f t="shared" si="0"/>
        <v>100</v>
      </c>
    </row>
    <row r="25" spans="1:10" ht="12.75">
      <c r="A25" s="920"/>
      <c r="B25" s="341">
        <v>91</v>
      </c>
      <c r="C25" s="443">
        <v>411</v>
      </c>
      <c r="D25" s="443">
        <v>3028</v>
      </c>
      <c r="E25" s="444" t="s">
        <v>231</v>
      </c>
      <c r="F25" s="598" t="s">
        <v>342</v>
      </c>
      <c r="G25" s="445">
        <v>2630400</v>
      </c>
      <c r="H25" s="584" t="s">
        <v>259</v>
      </c>
      <c r="I25" s="445">
        <v>2630400</v>
      </c>
      <c r="J25" s="637">
        <f t="shared" si="0"/>
        <v>100</v>
      </c>
    </row>
    <row r="26" spans="1:10" ht="12.75">
      <c r="A26" s="920"/>
      <c r="B26" s="341">
        <v>81</v>
      </c>
      <c r="C26" s="443">
        <v>799</v>
      </c>
      <c r="D26" s="443">
        <v>3039</v>
      </c>
      <c r="E26" s="444" t="s">
        <v>232</v>
      </c>
      <c r="F26" s="598" t="s">
        <v>343</v>
      </c>
      <c r="G26" s="445">
        <v>210000</v>
      </c>
      <c r="H26" s="584" t="s">
        <v>259</v>
      </c>
      <c r="I26" s="445">
        <v>210000</v>
      </c>
      <c r="J26" s="637">
        <f t="shared" si="0"/>
        <v>100</v>
      </c>
    </row>
    <row r="27" spans="1:10" ht="26.25">
      <c r="A27" s="920"/>
      <c r="B27" s="341">
        <v>81</v>
      </c>
      <c r="C27" s="443">
        <v>590</v>
      </c>
      <c r="D27" s="443">
        <v>3045</v>
      </c>
      <c r="E27" s="594" t="s">
        <v>233</v>
      </c>
      <c r="F27" s="598" t="s">
        <v>344</v>
      </c>
      <c r="G27" s="445">
        <v>84400</v>
      </c>
      <c r="H27" s="584" t="s">
        <v>259</v>
      </c>
      <c r="I27" s="445">
        <v>84400</v>
      </c>
      <c r="J27" s="637">
        <f t="shared" si="0"/>
        <v>100</v>
      </c>
    </row>
    <row r="28" spans="1:10" ht="12.75">
      <c r="A28" s="920"/>
      <c r="B28" s="341">
        <v>81</v>
      </c>
      <c r="C28" s="443">
        <v>590</v>
      </c>
      <c r="D28" s="443">
        <v>3054</v>
      </c>
      <c r="E28" s="444" t="s">
        <v>333</v>
      </c>
      <c r="F28" s="598" t="s">
        <v>345</v>
      </c>
      <c r="G28" s="445">
        <v>469000</v>
      </c>
      <c r="H28" s="584" t="s">
        <v>259</v>
      </c>
      <c r="I28" s="445">
        <v>469000</v>
      </c>
      <c r="J28" s="637">
        <f t="shared" si="0"/>
        <v>100</v>
      </c>
    </row>
    <row r="29" spans="1:10" ht="26.25">
      <c r="A29" s="920"/>
      <c r="B29" s="341">
        <v>81</v>
      </c>
      <c r="C29" s="443">
        <v>420</v>
      </c>
      <c r="D29" s="443">
        <v>3091</v>
      </c>
      <c r="E29" s="594" t="s">
        <v>347</v>
      </c>
      <c r="F29" s="598" t="s">
        <v>326</v>
      </c>
      <c r="G29" s="445">
        <v>2500000</v>
      </c>
      <c r="H29" s="584" t="s">
        <v>259</v>
      </c>
      <c r="I29" s="445">
        <v>2492934.55</v>
      </c>
      <c r="J29" s="638">
        <f t="shared" si="0"/>
        <v>99.71738199999999</v>
      </c>
    </row>
    <row r="30" spans="1:10" ht="13.5" thickBot="1">
      <c r="A30" s="921"/>
      <c r="B30" s="609"/>
      <c r="C30" s="585"/>
      <c r="D30" s="585"/>
      <c r="E30" s="578"/>
      <c r="F30" s="577"/>
      <c r="G30" s="586"/>
      <c r="H30" s="587"/>
      <c r="I30" s="586"/>
      <c r="J30" s="588"/>
    </row>
    <row r="31" spans="1:10" ht="13.5" thickBot="1">
      <c r="A31" s="132"/>
      <c r="B31" s="132"/>
      <c r="C31" s="579"/>
      <c r="D31" s="579"/>
      <c r="E31" s="580"/>
      <c r="F31" s="589" t="s">
        <v>99</v>
      </c>
      <c r="G31" s="590">
        <f>SUM(G17:G30)</f>
        <v>8526640</v>
      </c>
      <c r="H31" s="591" t="s">
        <v>259</v>
      </c>
      <c r="I31" s="592">
        <f>SUM(I17:I30)</f>
        <v>8417818.55</v>
      </c>
      <c r="J31" s="574"/>
    </row>
    <row r="32" spans="1:10" ht="13.5" thickTop="1">
      <c r="A32" s="132"/>
      <c r="B32" s="132"/>
      <c r="C32" s="579"/>
      <c r="D32" s="579"/>
      <c r="E32" s="580"/>
      <c r="F32" s="73"/>
      <c r="G32" s="602"/>
      <c r="H32" s="603"/>
      <c r="I32" s="602"/>
      <c r="J32" s="73"/>
    </row>
    <row r="33" spans="1:10" ht="12.75">
      <c r="A33" s="132"/>
      <c r="B33" s="132"/>
      <c r="C33" s="579"/>
      <c r="D33" s="579"/>
      <c r="E33" s="580"/>
      <c r="F33" s="73"/>
      <c r="G33" s="602"/>
      <c r="H33" s="603"/>
      <c r="I33" s="602"/>
      <c r="J33" s="73"/>
    </row>
    <row r="34" spans="1:10" ht="12.75">
      <c r="A34" s="34"/>
      <c r="B34" s="34"/>
      <c r="C34" s="34"/>
      <c r="D34" s="34"/>
      <c r="E34" s="34"/>
      <c r="F34" s="593"/>
      <c r="G34" s="71"/>
      <c r="H34" s="72"/>
      <c r="I34" s="34"/>
      <c r="J34" s="34"/>
    </row>
    <row r="35" ht="12.75">
      <c r="A35" t="s">
        <v>85</v>
      </c>
    </row>
    <row r="36" ht="12.75">
      <c r="A36" t="s">
        <v>348</v>
      </c>
    </row>
    <row r="37" spans="1:8" ht="12.75">
      <c r="A37" t="s">
        <v>161</v>
      </c>
      <c r="H37" s="305"/>
    </row>
    <row r="38" spans="1:8" ht="12.75">
      <c r="A38" t="s">
        <v>354</v>
      </c>
      <c r="H38" s="305"/>
    </row>
    <row r="39" spans="1:8" ht="12.75">
      <c r="A39" s="288" t="s">
        <v>349</v>
      </c>
      <c r="B39" s="288"/>
      <c r="C39" s="301"/>
      <c r="D39" s="301"/>
      <c r="H39" s="305"/>
    </row>
    <row r="40" spans="1:8" ht="12.75">
      <c r="A40" s="288" t="s">
        <v>350</v>
      </c>
      <c r="B40" s="288"/>
      <c r="C40" s="301"/>
      <c r="D40" s="301"/>
      <c r="H40" s="305"/>
    </row>
    <row r="41" ht="12.75">
      <c r="H41" s="305"/>
    </row>
  </sheetData>
  <sheetProtection/>
  <mergeCells count="4">
    <mergeCell ref="A3:J3"/>
    <mergeCell ref="A4:J4"/>
    <mergeCell ref="A9:A14"/>
    <mergeCell ref="A17:A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51" sqref="A51"/>
    </sheetView>
  </sheetViews>
  <sheetFormatPr defaultColWidth="9.00390625" defaultRowHeight="12.75"/>
  <cols>
    <col min="1" max="1" width="13.875" style="0" customWidth="1"/>
    <col min="2" max="2" width="10.125" style="305" customWidth="1"/>
    <col min="3" max="3" width="7.375" style="305" customWidth="1"/>
    <col min="4" max="4" width="32.50390625" style="305" customWidth="1"/>
    <col min="5" max="5" width="22.125" style="305" customWidth="1"/>
    <col min="6" max="6" width="12.625" style="306" customWidth="1"/>
    <col min="7" max="7" width="10.625" style="305" customWidth="1"/>
    <col min="8" max="8" width="12.625" style="45" customWidth="1"/>
    <col min="9" max="9" width="9.125" style="305" customWidth="1"/>
  </cols>
  <sheetData>
    <row r="1" spans="1:9" ht="15">
      <c r="A1" s="26" t="s">
        <v>31</v>
      </c>
      <c r="B1" s="295"/>
      <c r="C1" s="308"/>
      <c r="H1" s="310" t="s">
        <v>86</v>
      </c>
      <c r="I1" s="689"/>
    </row>
    <row r="2" spans="1:9" ht="12.75">
      <c r="A2" s="58"/>
      <c r="B2" s="689"/>
      <c r="C2" s="308"/>
      <c r="H2" s="695"/>
      <c r="I2" s="689"/>
    </row>
    <row r="3" spans="1:9" ht="15">
      <c r="A3" s="894" t="s">
        <v>301</v>
      </c>
      <c r="B3" s="894"/>
      <c r="C3" s="894"/>
      <c r="D3" s="894"/>
      <c r="E3" s="894"/>
      <c r="F3" s="894"/>
      <c r="G3" s="894"/>
      <c r="H3" s="894"/>
      <c r="I3" s="894"/>
    </row>
    <row r="4" spans="1:9" ht="12.75">
      <c r="A4" s="925" t="s">
        <v>224</v>
      </c>
      <c r="B4" s="925"/>
      <c r="C4" s="925"/>
      <c r="D4" s="925"/>
      <c r="E4" s="925"/>
      <c r="F4" s="925"/>
      <c r="G4" s="925"/>
      <c r="H4" s="925"/>
      <c r="I4" s="925"/>
    </row>
    <row r="5" spans="1:9" ht="15.75" thickBot="1">
      <c r="A5" s="533"/>
      <c r="B5" s="533"/>
      <c r="C5" s="533"/>
      <c r="D5" s="533"/>
      <c r="E5" s="533"/>
      <c r="F5" s="706"/>
      <c r="G5" s="533"/>
      <c r="H5" s="696"/>
      <c r="I5" s="533"/>
    </row>
    <row r="6" spans="1:9" ht="18.75" customHeight="1">
      <c r="A6" s="291" t="s">
        <v>87</v>
      </c>
      <c r="B6" s="312" t="s">
        <v>346</v>
      </c>
      <c r="C6" s="107" t="s">
        <v>77</v>
      </c>
      <c r="D6" s="107" t="s">
        <v>78</v>
      </c>
      <c r="E6" s="108" t="s">
        <v>88</v>
      </c>
      <c r="F6" s="110" t="s">
        <v>79</v>
      </c>
      <c r="G6" s="926" t="s">
        <v>390</v>
      </c>
      <c r="H6" s="697" t="s">
        <v>81</v>
      </c>
      <c r="I6" s="111" t="s">
        <v>82</v>
      </c>
    </row>
    <row r="7" spans="1:9" ht="12.75">
      <c r="A7" s="292"/>
      <c r="B7" s="315"/>
      <c r="C7" s="61"/>
      <c r="D7" s="61"/>
      <c r="E7" s="73"/>
      <c r="F7" s="63" t="s">
        <v>83</v>
      </c>
      <c r="G7" s="927"/>
      <c r="H7" s="698" t="s">
        <v>302</v>
      </c>
      <c r="I7" s="112" t="s">
        <v>84</v>
      </c>
    </row>
    <row r="8" spans="1:9" ht="27" customHeight="1" thickBot="1">
      <c r="A8" s="293"/>
      <c r="B8" s="690"/>
      <c r="C8" s="65"/>
      <c r="D8" s="65"/>
      <c r="E8" s="74"/>
      <c r="F8" s="67"/>
      <c r="G8" s="928"/>
      <c r="H8" s="699"/>
      <c r="I8" s="113"/>
    </row>
    <row r="9" spans="1:9" s="288" customFormat="1" ht="25.5" customHeight="1">
      <c r="A9" s="919" t="s">
        <v>323</v>
      </c>
      <c r="B9" s="687">
        <v>17985.105</v>
      </c>
      <c r="C9" s="687">
        <v>411</v>
      </c>
      <c r="D9" s="677" t="s">
        <v>280</v>
      </c>
      <c r="E9" s="683" t="s">
        <v>266</v>
      </c>
      <c r="F9" s="707">
        <v>1000100</v>
      </c>
      <c r="G9" s="719">
        <v>0</v>
      </c>
      <c r="H9" s="723">
        <v>0</v>
      </c>
      <c r="I9" s="737">
        <f>SUM(H9/F9)*100</f>
        <v>0</v>
      </c>
    </row>
    <row r="10" spans="1:9" ht="27" thickBot="1">
      <c r="A10" s="921"/>
      <c r="B10" s="671">
        <v>17985.105</v>
      </c>
      <c r="C10" s="671">
        <v>411</v>
      </c>
      <c r="D10" s="700" t="s">
        <v>353</v>
      </c>
      <c r="E10" s="688" t="s">
        <v>266</v>
      </c>
      <c r="F10" s="708">
        <v>850400</v>
      </c>
      <c r="G10" s="720">
        <v>0</v>
      </c>
      <c r="H10" s="724">
        <v>0</v>
      </c>
      <c r="I10" s="738">
        <f>SUM(H10/F10)*100</f>
        <v>0</v>
      </c>
    </row>
    <row r="11" spans="1:9" ht="13.5" thickBot="1">
      <c r="A11" s="60"/>
      <c r="B11" s="73"/>
      <c r="C11" s="593"/>
      <c r="D11" s="73"/>
      <c r="E11" s="748" t="s">
        <v>99</v>
      </c>
      <c r="F11" s="709">
        <f>SUM(F9:F10)</f>
        <v>1850500</v>
      </c>
      <c r="G11" s="721"/>
      <c r="H11" s="725">
        <f>SUM(H10:H10)</f>
        <v>0</v>
      </c>
      <c r="I11" s="739"/>
    </row>
    <row r="12" spans="1:9" ht="12.75">
      <c r="A12" s="60"/>
      <c r="B12" s="73"/>
      <c r="C12" s="593"/>
      <c r="D12" s="73"/>
      <c r="E12" s="684"/>
      <c r="F12" s="710"/>
      <c r="G12" s="72"/>
      <c r="H12" s="726"/>
      <c r="I12" s="740"/>
    </row>
    <row r="13" spans="1:9" ht="13.5" thickBot="1">
      <c r="A13" s="60"/>
      <c r="B13" s="73"/>
      <c r="C13" s="593"/>
      <c r="D13" s="593"/>
      <c r="E13" s="684"/>
      <c r="F13" s="711"/>
      <c r="G13" s="722"/>
      <c r="H13" s="727"/>
      <c r="I13" s="593"/>
    </row>
    <row r="14" spans="1:9" ht="26.25">
      <c r="A14" s="922" t="s">
        <v>327</v>
      </c>
      <c r="B14" s="687">
        <v>13010</v>
      </c>
      <c r="C14" s="581">
        <v>530</v>
      </c>
      <c r="D14" s="701" t="s">
        <v>176</v>
      </c>
      <c r="E14" s="600"/>
      <c r="F14" s="322">
        <v>1386244</v>
      </c>
      <c r="G14" s="685" t="s">
        <v>259</v>
      </c>
      <c r="H14" s="728">
        <v>878325</v>
      </c>
      <c r="I14" s="737">
        <f aca="true" t="shared" si="0" ref="I14:I40">SUM(H14/F14)*100</f>
        <v>63.36005782531791</v>
      </c>
    </row>
    <row r="15" spans="1:9" ht="12.75">
      <c r="A15" s="923"/>
      <c r="B15" s="622">
        <v>13010</v>
      </c>
      <c r="C15" s="623">
        <v>530</v>
      </c>
      <c r="D15" s="702" t="s">
        <v>154</v>
      </c>
      <c r="E15" s="601" t="s">
        <v>202</v>
      </c>
      <c r="F15" s="712">
        <v>1200000</v>
      </c>
      <c r="G15" s="304" t="s">
        <v>259</v>
      </c>
      <c r="H15" s="347">
        <v>0</v>
      </c>
      <c r="I15" s="741">
        <f t="shared" si="0"/>
        <v>0</v>
      </c>
    </row>
    <row r="16" spans="1:9" ht="24">
      <c r="A16" s="923"/>
      <c r="B16" s="691">
        <v>17050.104</v>
      </c>
      <c r="C16" s="747" t="s">
        <v>356</v>
      </c>
      <c r="D16" s="344" t="s">
        <v>395</v>
      </c>
      <c r="E16" s="619" t="s">
        <v>179</v>
      </c>
      <c r="F16" s="713">
        <v>21900</v>
      </c>
      <c r="G16" s="70" t="s">
        <v>259</v>
      </c>
      <c r="H16" s="729">
        <v>0</v>
      </c>
      <c r="I16" s="742">
        <f t="shared" si="0"/>
        <v>0</v>
      </c>
    </row>
    <row r="17" spans="1:9" s="288" customFormat="1" ht="12.75">
      <c r="A17" s="923"/>
      <c r="B17" s="622">
        <v>13305</v>
      </c>
      <c r="C17" s="325">
        <v>590</v>
      </c>
      <c r="D17" s="703" t="s">
        <v>249</v>
      </c>
      <c r="E17" s="618" t="s">
        <v>203</v>
      </c>
      <c r="F17" s="349">
        <v>2090000</v>
      </c>
      <c r="G17" s="303" t="s">
        <v>259</v>
      </c>
      <c r="H17" s="730">
        <v>2090000</v>
      </c>
      <c r="I17" s="741">
        <f t="shared" si="0"/>
        <v>100</v>
      </c>
    </row>
    <row r="18" spans="1:9" ht="24">
      <c r="A18" s="923"/>
      <c r="B18" s="622">
        <v>33063</v>
      </c>
      <c r="C18" s="325">
        <v>411</v>
      </c>
      <c r="D18" s="703" t="s">
        <v>201</v>
      </c>
      <c r="E18" s="618" t="s">
        <v>204</v>
      </c>
      <c r="F18" s="349">
        <v>422947.2</v>
      </c>
      <c r="G18" s="303" t="s">
        <v>259</v>
      </c>
      <c r="H18" s="731">
        <v>422947.2</v>
      </c>
      <c r="I18" s="741">
        <f t="shared" si="0"/>
        <v>100</v>
      </c>
    </row>
    <row r="19" spans="1:9" ht="24">
      <c r="A19" s="923"/>
      <c r="B19" s="622">
        <v>33063</v>
      </c>
      <c r="C19" s="341">
        <v>411</v>
      </c>
      <c r="D19" s="344" t="s">
        <v>212</v>
      </c>
      <c r="E19" s="601" t="s">
        <v>207</v>
      </c>
      <c r="F19" s="340">
        <v>875158.2</v>
      </c>
      <c r="G19" s="348" t="s">
        <v>259</v>
      </c>
      <c r="H19" s="731">
        <v>875158.2</v>
      </c>
      <c r="I19" s="274">
        <f>SUM(H19/F19)*100</f>
        <v>100</v>
      </c>
    </row>
    <row r="20" spans="1:9" ht="24">
      <c r="A20" s="923"/>
      <c r="B20" s="692">
        <v>33063</v>
      </c>
      <c r="C20" s="342">
        <v>411</v>
      </c>
      <c r="D20" s="343" t="s">
        <v>208</v>
      </c>
      <c r="E20" s="618" t="s">
        <v>209</v>
      </c>
      <c r="F20" s="714">
        <v>442927.2</v>
      </c>
      <c r="G20" s="166" t="s">
        <v>259</v>
      </c>
      <c r="H20" s="731">
        <v>442927.2</v>
      </c>
      <c r="I20" s="742">
        <f t="shared" si="0"/>
        <v>100</v>
      </c>
    </row>
    <row r="21" spans="1:9" ht="24">
      <c r="A21" s="923"/>
      <c r="B21" s="692">
        <v>13013</v>
      </c>
      <c r="C21" s="512" t="s">
        <v>217</v>
      </c>
      <c r="D21" s="343" t="s">
        <v>211</v>
      </c>
      <c r="E21" s="618" t="s">
        <v>242</v>
      </c>
      <c r="F21" s="714">
        <v>479863.04</v>
      </c>
      <c r="G21" s="166" t="s">
        <v>259</v>
      </c>
      <c r="H21" s="731">
        <v>479863.04</v>
      </c>
      <c r="I21" s="742">
        <f t="shared" si="0"/>
        <v>100</v>
      </c>
    </row>
    <row r="22" spans="1:9" ht="12.75">
      <c r="A22" s="923"/>
      <c r="B22" s="692">
        <v>13011</v>
      </c>
      <c r="C22" s="342">
        <v>990</v>
      </c>
      <c r="D22" s="343" t="s">
        <v>250</v>
      </c>
      <c r="E22" s="618" t="s">
        <v>241</v>
      </c>
      <c r="F22" s="714">
        <v>1679680</v>
      </c>
      <c r="G22" s="166" t="s">
        <v>259</v>
      </c>
      <c r="H22" s="731">
        <v>1679680</v>
      </c>
      <c r="I22" s="742">
        <f t="shared" si="0"/>
        <v>100</v>
      </c>
    </row>
    <row r="23" spans="1:9" ht="12.75">
      <c r="A23" s="923"/>
      <c r="B23" s="692">
        <v>13010</v>
      </c>
      <c r="C23" s="342">
        <v>530</v>
      </c>
      <c r="D23" s="343" t="s">
        <v>154</v>
      </c>
      <c r="E23" s="618" t="s">
        <v>243</v>
      </c>
      <c r="F23" s="714">
        <v>4000</v>
      </c>
      <c r="G23" s="166" t="s">
        <v>259</v>
      </c>
      <c r="H23" s="731">
        <v>0</v>
      </c>
      <c r="I23" s="742">
        <f t="shared" si="0"/>
        <v>0</v>
      </c>
    </row>
    <row r="24" spans="1:9" ht="12.75">
      <c r="A24" s="923"/>
      <c r="B24" s="691">
        <v>13010</v>
      </c>
      <c r="C24" s="515">
        <v>530</v>
      </c>
      <c r="D24" s="704" t="s">
        <v>154</v>
      </c>
      <c r="E24" s="619" t="s">
        <v>244</v>
      </c>
      <c r="F24" s="715">
        <v>48000</v>
      </c>
      <c r="G24" s="70" t="s">
        <v>259</v>
      </c>
      <c r="H24" s="732">
        <v>0</v>
      </c>
      <c r="I24" s="742">
        <f t="shared" si="0"/>
        <v>0</v>
      </c>
    </row>
    <row r="25" spans="1:9" ht="12.75">
      <c r="A25" s="923"/>
      <c r="B25" s="691">
        <v>14007</v>
      </c>
      <c r="C25" s="515">
        <v>990</v>
      </c>
      <c r="D25" s="704" t="s">
        <v>245</v>
      </c>
      <c r="E25" s="619" t="s">
        <v>246</v>
      </c>
      <c r="F25" s="715">
        <v>224125</v>
      </c>
      <c r="G25" s="70" t="s">
        <v>259</v>
      </c>
      <c r="H25" s="732">
        <v>188425</v>
      </c>
      <c r="I25" s="743">
        <f t="shared" si="0"/>
        <v>84.07138873396542</v>
      </c>
    </row>
    <row r="26" spans="1:9" ht="12.75">
      <c r="A26" s="923"/>
      <c r="B26" s="691">
        <v>33063</v>
      </c>
      <c r="C26" s="515">
        <v>990</v>
      </c>
      <c r="D26" s="704" t="s">
        <v>247</v>
      </c>
      <c r="E26" s="619" t="s">
        <v>248</v>
      </c>
      <c r="F26" s="715">
        <v>489178.75</v>
      </c>
      <c r="G26" s="70" t="s">
        <v>259</v>
      </c>
      <c r="H26" s="732">
        <v>489178.75</v>
      </c>
      <c r="I26" s="743">
        <f t="shared" si="0"/>
        <v>100</v>
      </c>
    </row>
    <row r="27" spans="1:9" ht="24">
      <c r="A27" s="923"/>
      <c r="B27" s="691">
        <v>33063</v>
      </c>
      <c r="C27" s="515">
        <v>411</v>
      </c>
      <c r="D27" s="704" t="s">
        <v>273</v>
      </c>
      <c r="E27" s="619" t="s">
        <v>272</v>
      </c>
      <c r="F27" s="715">
        <v>1435344</v>
      </c>
      <c r="G27" s="70" t="s">
        <v>259</v>
      </c>
      <c r="H27" s="732">
        <v>1435344</v>
      </c>
      <c r="I27" s="743">
        <f t="shared" si="0"/>
        <v>100</v>
      </c>
    </row>
    <row r="28" spans="1:9" ht="24">
      <c r="A28" s="923"/>
      <c r="B28" s="691">
        <v>33063</v>
      </c>
      <c r="C28" s="515">
        <v>411</v>
      </c>
      <c r="D28" s="704" t="s">
        <v>274</v>
      </c>
      <c r="E28" s="619" t="s">
        <v>272</v>
      </c>
      <c r="F28" s="715">
        <v>452244</v>
      </c>
      <c r="G28" s="70" t="s">
        <v>259</v>
      </c>
      <c r="H28" s="732">
        <v>452244</v>
      </c>
      <c r="I28" s="743">
        <f t="shared" si="0"/>
        <v>100</v>
      </c>
    </row>
    <row r="29" spans="1:9" ht="26.25">
      <c r="A29" s="923"/>
      <c r="B29" s="691">
        <v>34053</v>
      </c>
      <c r="C29" s="515">
        <v>611</v>
      </c>
      <c r="D29" s="704" t="s">
        <v>278</v>
      </c>
      <c r="E29" s="619" t="s">
        <v>271</v>
      </c>
      <c r="F29" s="715">
        <v>65000</v>
      </c>
      <c r="G29" s="70" t="s">
        <v>259</v>
      </c>
      <c r="H29" s="732">
        <v>65000</v>
      </c>
      <c r="I29" s="743">
        <f t="shared" si="0"/>
        <v>100</v>
      </c>
    </row>
    <row r="30" spans="1:9" ht="12.75">
      <c r="A30" s="923"/>
      <c r="B30" s="691">
        <v>13015</v>
      </c>
      <c r="C30" s="515">
        <v>990</v>
      </c>
      <c r="D30" s="704" t="s">
        <v>269</v>
      </c>
      <c r="E30" s="619" t="s">
        <v>270</v>
      </c>
      <c r="F30" s="715">
        <v>896598</v>
      </c>
      <c r="G30" s="70" t="s">
        <v>259</v>
      </c>
      <c r="H30" s="732">
        <v>896598</v>
      </c>
      <c r="I30" s="743">
        <f t="shared" si="0"/>
        <v>100</v>
      </c>
    </row>
    <row r="31" spans="1:9" ht="12.75">
      <c r="A31" s="923"/>
      <c r="B31" s="691">
        <v>13011</v>
      </c>
      <c r="C31" s="515">
        <v>990</v>
      </c>
      <c r="D31" s="704" t="s">
        <v>250</v>
      </c>
      <c r="E31" s="619" t="s">
        <v>268</v>
      </c>
      <c r="F31" s="715">
        <v>1170320</v>
      </c>
      <c r="G31" s="70" t="s">
        <v>259</v>
      </c>
      <c r="H31" s="732">
        <v>1170320</v>
      </c>
      <c r="I31" s="743">
        <f t="shared" si="0"/>
        <v>100</v>
      </c>
    </row>
    <row r="32" spans="1:9" ht="24.75" customHeight="1">
      <c r="A32" s="923"/>
      <c r="B32" s="691">
        <v>33063</v>
      </c>
      <c r="C32" s="515">
        <v>411</v>
      </c>
      <c r="D32" s="704" t="s">
        <v>261</v>
      </c>
      <c r="E32" s="619" t="s">
        <v>260</v>
      </c>
      <c r="F32" s="715">
        <v>262650</v>
      </c>
      <c r="G32" s="70" t="s">
        <v>259</v>
      </c>
      <c r="H32" s="732">
        <v>262650</v>
      </c>
      <c r="I32" s="743">
        <f t="shared" si="0"/>
        <v>100</v>
      </c>
    </row>
    <row r="33" spans="1:9" ht="26.25" customHeight="1">
      <c r="A33" s="923"/>
      <c r="B33" s="691">
        <v>98008</v>
      </c>
      <c r="C33" s="515">
        <v>990</v>
      </c>
      <c r="D33" s="704" t="s">
        <v>264</v>
      </c>
      <c r="E33" s="619" t="s">
        <v>265</v>
      </c>
      <c r="F33" s="715">
        <v>29000</v>
      </c>
      <c r="G33" s="70" t="s">
        <v>259</v>
      </c>
      <c r="H33" s="732">
        <v>28999.12</v>
      </c>
      <c r="I33" s="741">
        <f t="shared" si="0"/>
        <v>99.99696551724138</v>
      </c>
    </row>
    <row r="34" spans="1:9" ht="26.25" customHeight="1">
      <c r="A34" s="923"/>
      <c r="B34" s="691">
        <v>17050.104</v>
      </c>
      <c r="C34" s="515">
        <v>411</v>
      </c>
      <c r="D34" s="704" t="s">
        <v>279</v>
      </c>
      <c r="E34" s="601" t="s">
        <v>266</v>
      </c>
      <c r="F34" s="715">
        <v>70100</v>
      </c>
      <c r="G34" s="70" t="s">
        <v>259</v>
      </c>
      <c r="H34" s="732">
        <v>0</v>
      </c>
      <c r="I34" s="741">
        <f t="shared" si="0"/>
        <v>0</v>
      </c>
    </row>
    <row r="35" spans="1:9" ht="26.25" customHeight="1">
      <c r="A35" s="923"/>
      <c r="B35" s="691">
        <v>17050.104</v>
      </c>
      <c r="C35" s="515">
        <v>411</v>
      </c>
      <c r="D35" s="704" t="s">
        <v>355</v>
      </c>
      <c r="E35" s="617" t="s">
        <v>266</v>
      </c>
      <c r="F35" s="715">
        <v>1125600</v>
      </c>
      <c r="G35" s="70" t="s">
        <v>259</v>
      </c>
      <c r="H35" s="732">
        <v>1125600</v>
      </c>
      <c r="I35" s="741">
        <f t="shared" si="0"/>
        <v>100</v>
      </c>
    </row>
    <row r="36" spans="1:9" ht="26.25" customHeight="1">
      <c r="A36" s="923"/>
      <c r="B36" s="691">
        <v>98071</v>
      </c>
      <c r="C36" s="515">
        <v>990</v>
      </c>
      <c r="D36" s="704" t="s">
        <v>283</v>
      </c>
      <c r="E36" s="601" t="s">
        <v>284</v>
      </c>
      <c r="F36" s="715">
        <v>592200</v>
      </c>
      <c r="G36" s="70" t="s">
        <v>259</v>
      </c>
      <c r="H36" s="732">
        <v>621651</v>
      </c>
      <c r="I36" s="741">
        <f t="shared" si="0"/>
        <v>104.97315096251268</v>
      </c>
    </row>
    <row r="37" spans="1:9" ht="24">
      <c r="A37" s="923"/>
      <c r="B37" s="691">
        <v>13013</v>
      </c>
      <c r="C37" s="515">
        <v>990</v>
      </c>
      <c r="D37" s="704" t="s">
        <v>211</v>
      </c>
      <c r="E37" s="601" t="s">
        <v>285</v>
      </c>
      <c r="F37" s="715">
        <v>183561.99</v>
      </c>
      <c r="G37" s="70" t="s">
        <v>259</v>
      </c>
      <c r="H37" s="732">
        <v>183561.99</v>
      </c>
      <c r="I37" s="741">
        <f t="shared" si="0"/>
        <v>100</v>
      </c>
    </row>
    <row r="38" spans="1:9" ht="26.25" customHeight="1">
      <c r="A38" s="923"/>
      <c r="B38" s="691">
        <v>14004</v>
      </c>
      <c r="C38" s="515">
        <v>790</v>
      </c>
      <c r="D38" s="704" t="s">
        <v>295</v>
      </c>
      <c r="E38" s="620" t="s">
        <v>296</v>
      </c>
      <c r="F38" s="715">
        <v>33763</v>
      </c>
      <c r="G38" s="70"/>
      <c r="H38" s="732">
        <v>33763</v>
      </c>
      <c r="I38" s="741">
        <f t="shared" si="0"/>
        <v>100</v>
      </c>
    </row>
    <row r="39" spans="1:9" ht="24">
      <c r="A39" s="923"/>
      <c r="B39" s="691">
        <v>33063</v>
      </c>
      <c r="C39" s="515">
        <v>411</v>
      </c>
      <c r="D39" s="704" t="s">
        <v>293</v>
      </c>
      <c r="E39" s="618" t="s">
        <v>294</v>
      </c>
      <c r="F39" s="715">
        <v>281964.8</v>
      </c>
      <c r="G39" s="70" t="s">
        <v>259</v>
      </c>
      <c r="H39" s="732">
        <v>281964.8</v>
      </c>
      <c r="I39" s="743">
        <f>SUM(H39/F39)*100</f>
        <v>100</v>
      </c>
    </row>
    <row r="40" spans="1:9" ht="12.75">
      <c r="A40" s="923"/>
      <c r="B40" s="691">
        <v>13016</v>
      </c>
      <c r="C40" s="515">
        <v>53</v>
      </c>
      <c r="D40" s="704" t="s">
        <v>291</v>
      </c>
      <c r="E40" s="620" t="s">
        <v>292</v>
      </c>
      <c r="F40" s="715">
        <v>1280000</v>
      </c>
      <c r="G40" s="70"/>
      <c r="H40" s="732">
        <v>1106603.2</v>
      </c>
      <c r="I40" s="741">
        <f t="shared" si="0"/>
        <v>86.453375</v>
      </c>
    </row>
    <row r="41" spans="1:9" ht="12.75">
      <c r="A41" s="923"/>
      <c r="B41" s="691">
        <v>33063</v>
      </c>
      <c r="C41" s="515">
        <v>990</v>
      </c>
      <c r="D41" s="704" t="s">
        <v>247</v>
      </c>
      <c r="E41" s="619" t="s">
        <v>290</v>
      </c>
      <c r="F41" s="715">
        <v>332498.1</v>
      </c>
      <c r="G41" s="70" t="s">
        <v>259</v>
      </c>
      <c r="H41" s="732">
        <v>240754.76</v>
      </c>
      <c r="I41" s="743">
        <f>SUM(H41/F41)*100</f>
        <v>72.40786037574351</v>
      </c>
    </row>
    <row r="42" spans="1:9" ht="24" thickBot="1">
      <c r="A42" s="924"/>
      <c r="B42" s="693">
        <v>33063</v>
      </c>
      <c r="C42" s="624">
        <v>411</v>
      </c>
      <c r="D42" s="705" t="s">
        <v>297</v>
      </c>
      <c r="E42" s="621" t="s">
        <v>298</v>
      </c>
      <c r="F42" s="716">
        <v>295284.8</v>
      </c>
      <c r="G42" s="686" t="s">
        <v>259</v>
      </c>
      <c r="H42" s="733">
        <v>295284.8</v>
      </c>
      <c r="I42" s="744">
        <f>SUM(H42/F42)*100</f>
        <v>100</v>
      </c>
    </row>
    <row r="43" spans="1:9" ht="13.5" thickBot="1">
      <c r="A43" s="628"/>
      <c r="B43" s="73"/>
      <c r="C43" s="625"/>
      <c r="D43" s="625"/>
      <c r="E43" s="749" t="s">
        <v>99</v>
      </c>
      <c r="F43" s="717">
        <f>SUM(F14:F42)</f>
        <v>17870152.080000002</v>
      </c>
      <c r="G43" s="721"/>
      <c r="H43" s="734">
        <f>SUM(H14:H42)</f>
        <v>15746843.06</v>
      </c>
      <c r="I43" s="745">
        <f>SUM(H43/F43)*100</f>
        <v>88.11812562929234</v>
      </c>
    </row>
    <row r="44" spans="1:9" ht="12.75">
      <c r="A44" s="60"/>
      <c r="B44" s="73"/>
      <c r="C44" s="625"/>
      <c r="D44" s="625"/>
      <c r="E44" s="593"/>
      <c r="F44" s="718"/>
      <c r="G44" s="72"/>
      <c r="H44" s="735"/>
      <c r="I44" s="746"/>
    </row>
    <row r="45" ht="12.75">
      <c r="A45" t="s">
        <v>85</v>
      </c>
    </row>
    <row r="46" ht="12.75">
      <c r="A46" t="s">
        <v>178</v>
      </c>
    </row>
    <row r="47" spans="1:8" ht="12.75">
      <c r="A47" t="s">
        <v>177</v>
      </c>
      <c r="H47" s="736"/>
    </row>
    <row r="48" ht="12.75">
      <c r="A48" t="s">
        <v>200</v>
      </c>
    </row>
    <row r="49" ht="12.75">
      <c r="A49" t="s">
        <v>210</v>
      </c>
    </row>
    <row r="50" spans="1:4" ht="12.75">
      <c r="A50" s="288" t="s">
        <v>354</v>
      </c>
      <c r="B50" s="694"/>
      <c r="C50" s="626"/>
      <c r="D50" s="626"/>
    </row>
    <row r="51" spans="1:9" s="288" customFormat="1" ht="12.75">
      <c r="A51" s="288" t="s">
        <v>399</v>
      </c>
      <c r="B51" s="694"/>
      <c r="C51" s="694"/>
      <c r="D51" s="694"/>
      <c r="E51" s="694"/>
      <c r="F51" s="754"/>
      <c r="G51" s="694"/>
      <c r="H51" s="753"/>
      <c r="I51" s="694"/>
    </row>
    <row r="52" ht="12.75">
      <c r="A52" t="s">
        <v>400</v>
      </c>
    </row>
  </sheetData>
  <sheetProtection/>
  <mergeCells count="5">
    <mergeCell ref="A9:A10"/>
    <mergeCell ref="A14:A42"/>
    <mergeCell ref="A3:I3"/>
    <mergeCell ref="A4:I4"/>
    <mergeCell ref="G6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5.125" style="0" customWidth="1"/>
    <col min="2" max="2" width="9.875" style="0" customWidth="1"/>
    <col min="3" max="3" width="8.875" style="0" customWidth="1"/>
    <col min="4" max="4" width="32.625" style="0" customWidth="1"/>
    <col min="5" max="5" width="12.875" style="0" customWidth="1"/>
    <col min="6" max="7" width="12.50390625" style="0" customWidth="1"/>
    <col min="8" max="8" width="12.00390625" style="0" customWidth="1"/>
    <col min="9" max="9" width="7.375" style="0" customWidth="1"/>
    <col min="10" max="10" width="12.625" style="0" customWidth="1"/>
  </cols>
  <sheetData>
    <row r="1" spans="1:9" ht="15">
      <c r="A1" s="309" t="s">
        <v>31</v>
      </c>
      <c r="B1" s="309"/>
      <c r="C1" s="308"/>
      <c r="E1" s="305"/>
      <c r="H1" s="309" t="s">
        <v>182</v>
      </c>
      <c r="I1" s="309"/>
    </row>
    <row r="2" spans="1:9" ht="15">
      <c r="A2" s="309"/>
      <c r="B2" s="309"/>
      <c r="C2" s="308"/>
      <c r="E2" s="305"/>
      <c r="H2" s="309"/>
      <c r="I2" s="309"/>
    </row>
    <row r="3" spans="3:9" ht="15">
      <c r="C3" s="310" t="s">
        <v>443</v>
      </c>
      <c r="D3" s="310"/>
      <c r="E3" s="310"/>
      <c r="F3" s="310"/>
      <c r="G3" s="310"/>
      <c r="H3" s="310"/>
      <c r="I3" s="295"/>
    </row>
    <row r="4" spans="3:9" ht="15">
      <c r="C4" s="295"/>
      <c r="D4" s="310" t="s">
        <v>361</v>
      </c>
      <c r="E4" s="295"/>
      <c r="F4" s="310"/>
      <c r="G4" s="310"/>
      <c r="H4" s="310"/>
      <c r="I4" s="295"/>
    </row>
    <row r="5" spans="3:10" ht="13.5" thickBot="1">
      <c r="C5" s="305"/>
      <c r="E5" s="305"/>
      <c r="H5" s="59"/>
      <c r="I5" s="59"/>
      <c r="J5" s="59" t="s">
        <v>76</v>
      </c>
    </row>
    <row r="6" spans="1:10" ht="12.75">
      <c r="A6" s="311" t="s">
        <v>87</v>
      </c>
      <c r="B6" s="668" t="s">
        <v>346</v>
      </c>
      <c r="C6" s="312" t="s">
        <v>77</v>
      </c>
      <c r="D6" s="108" t="s">
        <v>183</v>
      </c>
      <c r="E6" s="107" t="s">
        <v>184</v>
      </c>
      <c r="F6" s="110" t="s">
        <v>185</v>
      </c>
      <c r="G6" s="314" t="s">
        <v>187</v>
      </c>
      <c r="H6" s="313" t="s">
        <v>186</v>
      </c>
      <c r="I6" s="831" t="s">
        <v>84</v>
      </c>
      <c r="J6" s="843" t="s">
        <v>187</v>
      </c>
    </row>
    <row r="7" spans="1:10" ht="12.75">
      <c r="A7" s="142"/>
      <c r="B7" s="669"/>
      <c r="C7" s="315"/>
      <c r="D7" s="60"/>
      <c r="E7" s="61"/>
      <c r="F7" s="63" t="s">
        <v>188</v>
      </c>
      <c r="G7" s="317" t="s">
        <v>189</v>
      </c>
      <c r="H7" s="316" t="s">
        <v>300</v>
      </c>
      <c r="I7" s="832" t="s">
        <v>82</v>
      </c>
      <c r="J7" s="844" t="s">
        <v>189</v>
      </c>
    </row>
    <row r="8" spans="1:10" ht="13.5" thickBot="1">
      <c r="A8" s="845"/>
      <c r="B8" s="794"/>
      <c r="C8" s="846"/>
      <c r="D8" s="64"/>
      <c r="E8" s="65"/>
      <c r="F8" s="67"/>
      <c r="G8" s="847" t="s">
        <v>190</v>
      </c>
      <c r="H8" s="848"/>
      <c r="I8" s="849"/>
      <c r="J8" s="850" t="s">
        <v>442</v>
      </c>
    </row>
    <row r="9" spans="1:10" ht="12.75">
      <c r="A9" s="922" t="s">
        <v>323</v>
      </c>
      <c r="B9" s="670"/>
      <c r="C9" s="318"/>
      <c r="D9" s="302"/>
      <c r="E9" s="318"/>
      <c r="F9" s="319"/>
      <c r="G9" s="683"/>
      <c r="H9" s="680"/>
      <c r="I9" s="833"/>
      <c r="J9" s="851"/>
    </row>
    <row r="10" spans="1:10" s="288" customFormat="1" ht="26.25">
      <c r="A10" s="923"/>
      <c r="B10" s="865">
        <v>17985.105</v>
      </c>
      <c r="C10" s="341">
        <v>120</v>
      </c>
      <c r="D10" s="344" t="s">
        <v>393</v>
      </c>
      <c r="E10" s="341" t="s">
        <v>191</v>
      </c>
      <c r="F10" s="323">
        <v>4706976.33</v>
      </c>
      <c r="G10" s="340">
        <v>865128.71</v>
      </c>
      <c r="H10" s="681">
        <v>3841847.62</v>
      </c>
      <c r="I10" s="834">
        <f>SUM(H10/F10)*100</f>
        <v>81.62028764652828</v>
      </c>
      <c r="J10" s="640">
        <v>865128.71</v>
      </c>
    </row>
    <row r="11" spans="1:10" s="288" customFormat="1" ht="26.25">
      <c r="A11" s="923"/>
      <c r="B11" s="865">
        <v>17985.105</v>
      </c>
      <c r="C11" s="341">
        <v>411</v>
      </c>
      <c r="D11" s="861" t="s">
        <v>396</v>
      </c>
      <c r="E11" s="341" t="s">
        <v>191</v>
      </c>
      <c r="F11" s="104">
        <v>1000100</v>
      </c>
      <c r="G11" s="340">
        <v>0</v>
      </c>
      <c r="H11" s="681">
        <v>0</v>
      </c>
      <c r="I11" s="834">
        <f>SUM(H11/F11)*100</f>
        <v>0</v>
      </c>
      <c r="J11" s="640">
        <v>0</v>
      </c>
    </row>
    <row r="12" spans="1:10" s="288" customFormat="1" ht="27" thickBot="1">
      <c r="A12" s="924"/>
      <c r="B12" s="866">
        <v>17985.105</v>
      </c>
      <c r="C12" s="672">
        <v>411</v>
      </c>
      <c r="D12" s="862" t="s">
        <v>397</v>
      </c>
      <c r="E12" s="672" t="s">
        <v>191</v>
      </c>
      <c r="F12" s="674">
        <v>850400</v>
      </c>
      <c r="G12" s="675">
        <v>0</v>
      </c>
      <c r="H12" s="682">
        <v>0</v>
      </c>
      <c r="I12" s="835">
        <f>SUM(H12/F12)*100</f>
        <v>0</v>
      </c>
      <c r="J12" s="784">
        <v>0</v>
      </c>
    </row>
    <row r="13" spans="1:10" s="288" customFormat="1" ht="13.5" thickBot="1">
      <c r="A13" s="628"/>
      <c r="B13" s="867"/>
      <c r="C13" s="635"/>
      <c r="D13" s="614"/>
      <c r="E13" s="320" t="s">
        <v>99</v>
      </c>
      <c r="F13" s="326">
        <f>SUM(F10:F12)</f>
        <v>6557476.33</v>
      </c>
      <c r="G13" s="326">
        <f>SUM(G10:G12)</f>
        <v>865128.71</v>
      </c>
      <c r="H13" s="326">
        <f>SUM(H10:H12)</f>
        <v>3841847.62</v>
      </c>
      <c r="I13" s="852">
        <f>SUM(H13/F13)*100</f>
        <v>58.587289174401036</v>
      </c>
      <c r="J13" s="321">
        <f>SUM(J10:J12)</f>
        <v>865128.71</v>
      </c>
    </row>
    <row r="14" spans="1:9" s="288" customFormat="1" ht="13.5" thickBot="1">
      <c r="A14" s="628"/>
      <c r="B14" s="867"/>
      <c r="C14" s="635"/>
      <c r="D14" s="614"/>
      <c r="E14" s="635"/>
      <c r="F14" s="630"/>
      <c r="G14" s="630"/>
      <c r="H14" s="630"/>
      <c r="I14" s="676"/>
    </row>
    <row r="15" spans="1:10" s="288" customFormat="1" ht="27.75" customHeight="1">
      <c r="A15" s="922" t="s">
        <v>327</v>
      </c>
      <c r="B15" s="868">
        <v>17050.104</v>
      </c>
      <c r="C15" s="424">
        <v>120</v>
      </c>
      <c r="D15" s="677" t="s">
        <v>392</v>
      </c>
      <c r="E15" s="424" t="s">
        <v>191</v>
      </c>
      <c r="F15" s="425">
        <v>694928.24</v>
      </c>
      <c r="G15" s="322">
        <v>270332.86</v>
      </c>
      <c r="H15" s="322">
        <v>521683.38</v>
      </c>
      <c r="I15" s="837">
        <f aca="true" t="shared" si="0" ref="I15:I34">SUM(H15/F15)*100</f>
        <v>75.07010795819724</v>
      </c>
      <c r="J15" s="771">
        <v>173244.86</v>
      </c>
    </row>
    <row r="16" spans="1:10" s="288" customFormat="1" ht="26.25">
      <c r="A16" s="923"/>
      <c r="B16" s="869">
        <v>17050.104</v>
      </c>
      <c r="C16" s="341">
        <v>120</v>
      </c>
      <c r="D16" s="307" t="s">
        <v>254</v>
      </c>
      <c r="E16" s="325" t="s">
        <v>191</v>
      </c>
      <c r="F16" s="323">
        <v>21900</v>
      </c>
      <c r="G16" s="340">
        <v>0</v>
      </c>
      <c r="H16" s="340">
        <v>0</v>
      </c>
      <c r="I16" s="838">
        <f t="shared" si="0"/>
        <v>0</v>
      </c>
      <c r="J16" s="640">
        <v>0</v>
      </c>
    </row>
    <row r="17" spans="1:10" ht="27" customHeight="1">
      <c r="A17" s="923"/>
      <c r="B17" s="870">
        <v>13014</v>
      </c>
      <c r="C17" s="342">
        <v>411</v>
      </c>
      <c r="D17" s="343" t="s">
        <v>394</v>
      </c>
      <c r="E17" s="325" t="s">
        <v>192</v>
      </c>
      <c r="F17" s="323">
        <v>323632.05</v>
      </c>
      <c r="G17" s="340">
        <v>304677.89</v>
      </c>
      <c r="H17" s="340">
        <v>45495.45</v>
      </c>
      <c r="I17" s="838">
        <f t="shared" si="0"/>
        <v>14.057770236291493</v>
      </c>
      <c r="J17" s="860">
        <v>0</v>
      </c>
    </row>
    <row r="18" spans="1:10" ht="16.5" customHeight="1">
      <c r="A18" s="923"/>
      <c r="B18" s="869">
        <v>33063</v>
      </c>
      <c r="C18" s="325">
        <v>411</v>
      </c>
      <c r="D18" s="863" t="s">
        <v>253</v>
      </c>
      <c r="E18" s="325" t="s">
        <v>199</v>
      </c>
      <c r="F18" s="339">
        <v>422947.2</v>
      </c>
      <c r="G18" s="323">
        <v>0</v>
      </c>
      <c r="H18" s="340">
        <v>422947.2</v>
      </c>
      <c r="I18" s="839">
        <f t="shared" si="0"/>
        <v>100</v>
      </c>
      <c r="J18" s="860">
        <v>0</v>
      </c>
    </row>
    <row r="19" spans="1:10" ht="12.75">
      <c r="A19" s="923"/>
      <c r="B19" s="869">
        <v>33063</v>
      </c>
      <c r="C19" s="341">
        <v>411</v>
      </c>
      <c r="D19" s="307" t="s">
        <v>213</v>
      </c>
      <c r="E19" s="341" t="s">
        <v>199</v>
      </c>
      <c r="F19" s="323">
        <v>875158.2</v>
      </c>
      <c r="G19" s="340">
        <v>0</v>
      </c>
      <c r="H19" s="323">
        <v>621409.18</v>
      </c>
      <c r="I19" s="839">
        <f t="shared" si="0"/>
        <v>71.00535423195488</v>
      </c>
      <c r="J19" s="860">
        <v>253749.02</v>
      </c>
    </row>
    <row r="20" spans="1:10" ht="12.75">
      <c r="A20" s="923"/>
      <c r="B20" s="869">
        <v>33063</v>
      </c>
      <c r="C20" s="342">
        <v>411</v>
      </c>
      <c r="D20" s="864" t="s">
        <v>214</v>
      </c>
      <c r="E20" s="325" t="s">
        <v>199</v>
      </c>
      <c r="F20" s="516">
        <v>442927.2</v>
      </c>
      <c r="G20" s="349">
        <v>0</v>
      </c>
      <c r="H20" s="323">
        <v>202420.73</v>
      </c>
      <c r="I20" s="840">
        <f t="shared" si="0"/>
        <v>45.70067722190012</v>
      </c>
      <c r="J20" s="860">
        <v>240506.47</v>
      </c>
    </row>
    <row r="21" spans="1:10" ht="12.75">
      <c r="A21" s="923"/>
      <c r="B21" s="869">
        <v>33063</v>
      </c>
      <c r="C21" s="342">
        <v>990</v>
      </c>
      <c r="D21" s="864" t="s">
        <v>275</v>
      </c>
      <c r="E21" s="325" t="s">
        <v>199</v>
      </c>
      <c r="F21" s="516">
        <v>489178.75</v>
      </c>
      <c r="G21" s="349">
        <v>0</v>
      </c>
      <c r="H21" s="323">
        <v>489178.75</v>
      </c>
      <c r="I21" s="840">
        <f t="shared" si="0"/>
        <v>100</v>
      </c>
      <c r="J21" s="860">
        <v>0</v>
      </c>
    </row>
    <row r="22" spans="1:10" ht="12.75">
      <c r="A22" s="923"/>
      <c r="B22" s="869">
        <v>33063</v>
      </c>
      <c r="C22" s="342">
        <v>411</v>
      </c>
      <c r="D22" s="864" t="s">
        <v>276</v>
      </c>
      <c r="E22" s="325" t="s">
        <v>199</v>
      </c>
      <c r="F22" s="516">
        <v>1435344</v>
      </c>
      <c r="G22" s="349">
        <v>0</v>
      </c>
      <c r="H22" s="323">
        <v>1148757.82</v>
      </c>
      <c r="I22" s="834">
        <f>SUM(H22/F22)*100</f>
        <v>80.03362399536279</v>
      </c>
      <c r="J22" s="860">
        <v>286586.18</v>
      </c>
    </row>
    <row r="23" spans="1:10" ht="12.75">
      <c r="A23" s="923"/>
      <c r="B23" s="869">
        <v>33063</v>
      </c>
      <c r="C23" s="342">
        <v>411</v>
      </c>
      <c r="D23" s="864" t="s">
        <v>277</v>
      </c>
      <c r="E23" s="325" t="s">
        <v>199</v>
      </c>
      <c r="F23" s="516">
        <v>452244</v>
      </c>
      <c r="G23" s="349">
        <v>0</v>
      </c>
      <c r="H23" s="323">
        <v>425711.2</v>
      </c>
      <c r="I23" s="834">
        <f>SUM(H23/F23)*100</f>
        <v>94.13307860358567</v>
      </c>
      <c r="J23" s="860">
        <v>26532.8</v>
      </c>
    </row>
    <row r="24" spans="1:10" ht="12.75">
      <c r="A24" s="923"/>
      <c r="B24" s="870">
        <v>13013</v>
      </c>
      <c r="C24" s="512" t="s">
        <v>217</v>
      </c>
      <c r="D24" s="864" t="s">
        <v>215</v>
      </c>
      <c r="E24" s="325" t="s">
        <v>216</v>
      </c>
      <c r="F24" s="516">
        <v>479863.04</v>
      </c>
      <c r="G24" s="349">
        <v>0</v>
      </c>
      <c r="H24" s="323">
        <v>479863.04</v>
      </c>
      <c r="I24" s="840">
        <f t="shared" si="0"/>
        <v>100</v>
      </c>
      <c r="J24" s="860">
        <v>0</v>
      </c>
    </row>
    <row r="25" spans="1:10" ht="12.75">
      <c r="A25" s="923"/>
      <c r="B25" s="869">
        <v>33063</v>
      </c>
      <c r="C25" s="512" t="s">
        <v>262</v>
      </c>
      <c r="D25" s="864" t="s">
        <v>263</v>
      </c>
      <c r="E25" s="325" t="s">
        <v>199</v>
      </c>
      <c r="F25" s="516">
        <v>262650</v>
      </c>
      <c r="G25" s="349">
        <v>0</v>
      </c>
      <c r="H25" s="323">
        <v>40764.6</v>
      </c>
      <c r="I25" s="834">
        <f t="shared" si="0"/>
        <v>15.520502569960023</v>
      </c>
      <c r="J25" s="860">
        <v>221885.4</v>
      </c>
    </row>
    <row r="26" spans="1:10" ht="26.25">
      <c r="A26" s="923"/>
      <c r="B26" s="871">
        <v>17050.104</v>
      </c>
      <c r="C26" s="512" t="s">
        <v>262</v>
      </c>
      <c r="D26" s="864" t="s">
        <v>398</v>
      </c>
      <c r="E26" s="341" t="s">
        <v>191</v>
      </c>
      <c r="F26" s="516">
        <v>70100</v>
      </c>
      <c r="G26" s="349">
        <v>0</v>
      </c>
      <c r="H26" s="323">
        <v>0</v>
      </c>
      <c r="I26" s="834">
        <f t="shared" si="0"/>
        <v>0</v>
      </c>
      <c r="J26" s="860">
        <v>70100</v>
      </c>
    </row>
    <row r="27" spans="1:10" ht="26.25">
      <c r="A27" s="923"/>
      <c r="B27" s="871">
        <v>17050.104</v>
      </c>
      <c r="C27" s="512" t="s">
        <v>262</v>
      </c>
      <c r="D27" s="864" t="s">
        <v>267</v>
      </c>
      <c r="E27" s="341" t="s">
        <v>191</v>
      </c>
      <c r="F27" s="516">
        <v>1125600</v>
      </c>
      <c r="G27" s="349">
        <v>0</v>
      </c>
      <c r="H27" s="323">
        <v>298474</v>
      </c>
      <c r="I27" s="834">
        <f t="shared" si="0"/>
        <v>26.516879886282872</v>
      </c>
      <c r="J27" s="860">
        <v>827126</v>
      </c>
    </row>
    <row r="28" spans="1:10" ht="12.75">
      <c r="A28" s="923"/>
      <c r="B28" s="870">
        <v>13013</v>
      </c>
      <c r="C28" s="512" t="s">
        <v>286</v>
      </c>
      <c r="D28" s="864" t="s">
        <v>215</v>
      </c>
      <c r="E28" s="341" t="s">
        <v>216</v>
      </c>
      <c r="F28" s="516">
        <v>183561.99</v>
      </c>
      <c r="G28" s="349">
        <v>0</v>
      </c>
      <c r="H28" s="323">
        <v>183561.99</v>
      </c>
      <c r="I28" s="834">
        <f t="shared" si="0"/>
        <v>100</v>
      </c>
      <c r="J28" s="860">
        <v>0</v>
      </c>
    </row>
    <row r="29" spans="1:10" ht="12.75">
      <c r="A29" s="923"/>
      <c r="B29" s="869">
        <v>33063</v>
      </c>
      <c r="C29" s="512" t="s">
        <v>262</v>
      </c>
      <c r="D29" s="864" t="s">
        <v>359</v>
      </c>
      <c r="E29" s="341" t="s">
        <v>199</v>
      </c>
      <c r="F29" s="516">
        <v>281964.8</v>
      </c>
      <c r="G29" s="349">
        <v>0</v>
      </c>
      <c r="H29" s="323">
        <v>93967.81</v>
      </c>
      <c r="I29" s="859">
        <f t="shared" si="0"/>
        <v>33.326078290623514</v>
      </c>
      <c r="J29" s="860">
        <v>187996.99</v>
      </c>
    </row>
    <row r="30" spans="1:10" ht="12.75">
      <c r="A30" s="923"/>
      <c r="B30" s="869">
        <v>33063</v>
      </c>
      <c r="C30" s="512" t="s">
        <v>286</v>
      </c>
      <c r="D30" s="864" t="s">
        <v>275</v>
      </c>
      <c r="E30" s="341" t="s">
        <v>199</v>
      </c>
      <c r="F30" s="516">
        <v>332498.1</v>
      </c>
      <c r="G30" s="349">
        <v>0</v>
      </c>
      <c r="H30" s="323">
        <v>240754.76</v>
      </c>
      <c r="I30" s="859">
        <f t="shared" si="0"/>
        <v>72.40786037574351</v>
      </c>
      <c r="J30" s="860">
        <v>91743.34</v>
      </c>
    </row>
    <row r="31" spans="1:10" ht="13.5" thickBot="1">
      <c r="A31" s="924"/>
      <c r="B31" s="750">
        <v>33063</v>
      </c>
      <c r="C31" s="751" t="s">
        <v>262</v>
      </c>
      <c r="D31" s="853" t="s">
        <v>360</v>
      </c>
      <c r="E31" s="855" t="s">
        <v>199</v>
      </c>
      <c r="F31" s="856">
        <v>295284.8</v>
      </c>
      <c r="G31" s="857">
        <v>0</v>
      </c>
      <c r="H31" s="858">
        <v>0</v>
      </c>
      <c r="I31" s="836">
        <f t="shared" si="0"/>
        <v>0</v>
      </c>
      <c r="J31" s="872">
        <v>295284.8</v>
      </c>
    </row>
    <row r="32" spans="1:10" ht="13.5" thickBot="1">
      <c r="A32" s="628"/>
      <c r="B32" s="628"/>
      <c r="C32" s="678"/>
      <c r="D32" s="679"/>
      <c r="E32" s="513" t="s">
        <v>99</v>
      </c>
      <c r="F32" s="514">
        <f>SUM(F15:F31)</f>
        <v>8189782.37</v>
      </c>
      <c r="G32" s="514">
        <f>SUM(G15:G31)</f>
        <v>575010.75</v>
      </c>
      <c r="H32" s="514">
        <f>SUM(H15:H27)</f>
        <v>4696705.35</v>
      </c>
      <c r="I32" s="841">
        <f t="shared" si="0"/>
        <v>57.34835356803259</v>
      </c>
      <c r="J32" s="854">
        <f>SUM(J15:J27)</f>
        <v>2099730.73</v>
      </c>
    </row>
    <row r="33" spans="1:14" ht="13.5" thickBot="1">
      <c r="A33" s="628"/>
      <c r="B33" s="628"/>
      <c r="C33" s="678"/>
      <c r="D33" s="679"/>
      <c r="E33" s="635"/>
      <c r="F33" s="630"/>
      <c r="G33" s="630"/>
      <c r="H33" s="630"/>
      <c r="I33" s="631"/>
      <c r="N33" s="45"/>
    </row>
    <row r="34" spans="1:14" ht="13.5" thickBot="1">
      <c r="A34" s="628"/>
      <c r="B34" s="628"/>
      <c r="C34" s="593"/>
      <c r="D34" s="34"/>
      <c r="E34" s="320" t="s">
        <v>99</v>
      </c>
      <c r="F34" s="121">
        <f>SUM(F13+F32)</f>
        <v>14747258.7</v>
      </c>
      <c r="G34" s="326">
        <f>SUM(G13+G32)</f>
        <v>1440139.46</v>
      </c>
      <c r="H34" s="326">
        <f>SUM(H13+H32)</f>
        <v>8538552.969999999</v>
      </c>
      <c r="I34" s="842">
        <f t="shared" si="0"/>
        <v>57.89925533753605</v>
      </c>
      <c r="J34" s="321">
        <f>SUM(J13+J32)</f>
        <v>2964859.44</v>
      </c>
      <c r="N34" s="45"/>
    </row>
    <row r="35" spans="1:8" ht="12.75">
      <c r="A35" s="628"/>
      <c r="B35" s="593"/>
      <c r="C35" s="34"/>
      <c r="D35" s="593"/>
      <c r="E35" s="629"/>
      <c r="F35" s="630"/>
      <c r="G35" s="630"/>
      <c r="H35" s="631"/>
    </row>
    <row r="36" spans="1:8" ht="12.75">
      <c r="A36" s="614" t="s">
        <v>358</v>
      </c>
      <c r="B36" s="593"/>
      <c r="C36" s="34"/>
      <c r="D36" s="593"/>
      <c r="E36" s="629"/>
      <c r="F36" s="630"/>
      <c r="G36" s="630"/>
      <c r="H36" s="631"/>
    </row>
    <row r="37" spans="1:8" ht="12.75">
      <c r="A37" t="s">
        <v>354</v>
      </c>
      <c r="B37" s="305"/>
      <c r="F37" s="327"/>
      <c r="H37" s="327"/>
    </row>
    <row r="38" spans="1:7" ht="12.75">
      <c r="A38" s="935" t="s">
        <v>193</v>
      </c>
      <c r="B38" s="935"/>
      <c r="C38" s="935"/>
      <c r="D38" s="935"/>
      <c r="E38" s="935"/>
      <c r="F38" s="935"/>
      <c r="G38" s="935"/>
    </row>
    <row r="39" spans="1:9" ht="12.75">
      <c r="A39" s="936" t="s">
        <v>194</v>
      </c>
      <c r="B39" s="936"/>
      <c r="C39" s="936"/>
      <c r="D39" s="936"/>
      <c r="E39" s="936"/>
      <c r="F39" s="936"/>
      <c r="G39" s="936"/>
      <c r="H39" s="288"/>
      <c r="I39" s="288"/>
    </row>
    <row r="40" spans="1:9" ht="12.75">
      <c r="A40" s="929" t="s">
        <v>205</v>
      </c>
      <c r="B40" s="929"/>
      <c r="C40" s="929"/>
      <c r="D40" s="929"/>
      <c r="E40" s="929"/>
      <c r="F40" s="929"/>
      <c r="G40" s="929"/>
      <c r="H40" s="288"/>
      <c r="I40" s="288"/>
    </row>
    <row r="41" spans="1:9" ht="12.75">
      <c r="A41" s="929" t="s">
        <v>299</v>
      </c>
      <c r="B41" s="929"/>
      <c r="C41" s="929"/>
      <c r="D41" s="929"/>
      <c r="E41" s="929"/>
      <c r="F41" s="929"/>
      <c r="G41" s="929"/>
      <c r="H41" s="632"/>
      <c r="I41" s="288"/>
    </row>
    <row r="42" spans="1:2" ht="12.75">
      <c r="A42" t="s">
        <v>195</v>
      </c>
      <c r="B42" s="305"/>
    </row>
    <row r="43" spans="2:4" ht="12.75">
      <c r="B43" s="305"/>
      <c r="D43" s="305"/>
    </row>
    <row r="44" spans="1:4" ht="12.75">
      <c r="A44" t="s">
        <v>357</v>
      </c>
      <c r="B44" s="305"/>
      <c r="D44" s="305"/>
    </row>
    <row r="45" spans="2:4" ht="12.75">
      <c r="B45" s="305"/>
      <c r="D45" s="305"/>
    </row>
    <row r="46" spans="1:8" ht="12.75">
      <c r="A46" t="s">
        <v>255</v>
      </c>
      <c r="B46" s="305"/>
      <c r="H46" s="57"/>
    </row>
    <row r="47" spans="2:9" ht="12.75">
      <c r="B47" s="305"/>
      <c r="D47" s="873" t="s">
        <v>196</v>
      </c>
      <c r="E47" s="328"/>
      <c r="F47" s="328" t="s">
        <v>197</v>
      </c>
      <c r="G47" s="329"/>
      <c r="H47" s="329" t="s">
        <v>206</v>
      </c>
      <c r="I47" s="328"/>
    </row>
    <row r="48" spans="1:8" ht="12.75">
      <c r="A48" s="930" t="s">
        <v>389</v>
      </c>
      <c r="B48" s="930"/>
      <c r="C48" s="930"/>
      <c r="D48" s="639">
        <v>167794.2</v>
      </c>
      <c r="E48" s="330"/>
      <c r="F48" s="331">
        <v>10483.16</v>
      </c>
      <c r="G48" s="345"/>
      <c r="H48" s="346">
        <v>16480.84</v>
      </c>
    </row>
    <row r="49" spans="1:8" ht="12.75">
      <c r="A49" s="931" t="s">
        <v>388</v>
      </c>
      <c r="B49" s="931"/>
      <c r="C49" s="931"/>
      <c r="D49" s="333">
        <v>155837.85</v>
      </c>
      <c r="E49" s="332"/>
      <c r="F49" s="333">
        <v>8471</v>
      </c>
      <c r="G49" s="345"/>
      <c r="H49" s="511">
        <v>10060.45</v>
      </c>
    </row>
    <row r="50" spans="2:8" ht="12.75">
      <c r="B50" s="305"/>
      <c r="C50" s="334" t="s">
        <v>198</v>
      </c>
      <c r="D50" s="510">
        <f>SUM(D48:D49)</f>
        <v>323632.05000000005</v>
      </c>
      <c r="E50" s="335"/>
      <c r="F50" s="510">
        <f>SUM(F48:F49)</f>
        <v>18954.16</v>
      </c>
      <c r="G50" s="346"/>
      <c r="H50" s="510">
        <f>SUM(H48:H49)</f>
        <v>26541.29</v>
      </c>
    </row>
    <row r="51" spans="1:8" ht="12.75">
      <c r="A51" t="s">
        <v>391</v>
      </c>
      <c r="B51" s="305"/>
      <c r="C51" s="334"/>
      <c r="D51" s="510"/>
      <c r="E51" s="335"/>
      <c r="F51" s="510"/>
      <c r="G51" s="346"/>
      <c r="H51" s="510"/>
    </row>
    <row r="53" spans="1:11" ht="27.75" customHeight="1">
      <c r="A53" s="934" t="s">
        <v>256</v>
      </c>
      <c r="B53" s="934"/>
      <c r="C53" s="934"/>
      <c r="D53" s="934"/>
      <c r="E53" s="934"/>
      <c r="F53" s="934"/>
      <c r="G53" s="934"/>
      <c r="H53" s="934"/>
      <c r="I53" s="934"/>
      <c r="J53" s="55"/>
      <c r="K53" s="305"/>
    </row>
    <row r="54" spans="1:7" ht="12.75" customHeight="1">
      <c r="A54" s="933" t="s">
        <v>174</v>
      </c>
      <c r="B54" s="933"/>
      <c r="C54" t="s">
        <v>251</v>
      </c>
      <c r="D54" s="508"/>
      <c r="E54" s="508">
        <v>44985.04</v>
      </c>
      <c r="G54" s="508"/>
    </row>
    <row r="55" spans="1:7" ht="12.75">
      <c r="A55" s="933"/>
      <c r="B55" s="933"/>
      <c r="C55" s="328" t="s">
        <v>252</v>
      </c>
      <c r="D55" s="509"/>
      <c r="E55" s="509">
        <v>377962.16</v>
      </c>
      <c r="F55" s="328"/>
      <c r="G55" s="509"/>
    </row>
    <row r="56" spans="3:7" ht="12.75">
      <c r="C56" s="505" t="s">
        <v>198</v>
      </c>
      <c r="D56" s="510"/>
      <c r="E56" s="510">
        <f>SUM(E54:E55)</f>
        <v>422947.19999999995</v>
      </c>
      <c r="F56" s="505"/>
      <c r="G56" s="510"/>
    </row>
    <row r="57" ht="12.75">
      <c r="A57" t="s">
        <v>257</v>
      </c>
    </row>
    <row r="59" spans="1:10" s="288" customFormat="1" ht="13.5" customHeight="1">
      <c r="A59" s="932" t="s">
        <v>441</v>
      </c>
      <c r="B59" s="932"/>
      <c r="C59" s="932"/>
      <c r="D59" s="932"/>
      <c r="E59" s="932"/>
      <c r="F59" s="932"/>
      <c r="G59" s="932"/>
      <c r="H59" s="932"/>
      <c r="I59" s="932"/>
      <c r="J59" s="932"/>
    </row>
    <row r="60" spans="3:4" ht="12.75">
      <c r="C60" s="328"/>
      <c r="D60" s="509"/>
    </row>
    <row r="61" spans="3:4" ht="12.75">
      <c r="C61" s="505"/>
      <c r="D61" s="510"/>
    </row>
  </sheetData>
  <sheetProtection/>
  <mergeCells count="11">
    <mergeCell ref="A40:G40"/>
    <mergeCell ref="A41:G41"/>
    <mergeCell ref="A9:A12"/>
    <mergeCell ref="A15:A31"/>
    <mergeCell ref="A48:C48"/>
    <mergeCell ref="A49:C49"/>
    <mergeCell ref="A59:J59"/>
    <mergeCell ref="A54:B55"/>
    <mergeCell ref="A53:I53"/>
    <mergeCell ref="A38:G38"/>
    <mergeCell ref="A39:G3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MICHL</dc:creator>
  <cp:keywords/>
  <dc:description/>
  <cp:lastModifiedBy>Babická Ivana (ÚMČ Praha 17)</cp:lastModifiedBy>
  <cp:lastPrinted>2018-06-11T14:03:29Z</cp:lastPrinted>
  <dcterms:created xsi:type="dcterms:W3CDTF">2000-04-24T16:10:55Z</dcterms:created>
  <dcterms:modified xsi:type="dcterms:W3CDTF">2018-06-29T10:35:03Z</dcterms:modified>
  <cp:category/>
  <cp:version/>
  <cp:contentType/>
  <cp:contentStatus/>
</cp:coreProperties>
</file>