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" activeTab="5"/>
  </bookViews>
  <sheets>
    <sheet name="příjmy+výdaje" sheetId="1" r:id="rId1"/>
    <sheet name="SF,FZŠ" sheetId="2" r:id="rId2"/>
    <sheet name="Fobnovy" sheetId="3" r:id="rId3"/>
    <sheet name="zaměst" sheetId="4" r:id="rId4"/>
    <sheet name="mzdvýd" sheetId="5" r:id="rId5"/>
    <sheet name="hospčin" sheetId="6" r:id="rId6"/>
    <sheet name="dotHMP" sheetId="7" r:id="rId7"/>
    <sheet name="dotSR" sheetId="8" r:id="rId8"/>
    <sheet name="dotEU" sheetId="9" r:id="rId9"/>
    <sheet name="kap.04" sheetId="10" r:id="rId10"/>
    <sheet name="kap.05" sheetId="11" r:id="rId11"/>
    <sheet name="kap.06" sheetId="12" r:id="rId12"/>
  </sheets>
  <definedNames/>
  <calcPr fullCalcOnLoad="1"/>
</workbook>
</file>

<file path=xl/sharedStrings.xml><?xml version="1.0" encoding="utf-8"?>
<sst xmlns="http://schemas.openxmlformats.org/spreadsheetml/2006/main" count="541" uniqueCount="371">
  <si>
    <t>Městská část Praha 17</t>
  </si>
  <si>
    <r>
      <rPr>
        <b/>
        <sz val="20"/>
        <color indexed="8"/>
        <rFont val="Arial CE"/>
        <family val="0"/>
      </rPr>
      <t xml:space="preserve">Příjmy </t>
    </r>
    <r>
      <rPr>
        <b/>
        <sz val="12"/>
        <color indexed="8"/>
        <rFont val="Arial CE"/>
        <family val="0"/>
      </rPr>
      <t>(v tis. Kč)</t>
    </r>
  </si>
  <si>
    <t>schválený rozpočet</t>
  </si>
  <si>
    <t>upravený rozpočet</t>
  </si>
  <si>
    <t>skutečnost k 31.12.20</t>
  </si>
  <si>
    <t xml:space="preserve">% plnění  k RU  </t>
  </si>
  <si>
    <t>skutečnost k 31.12.19</t>
  </si>
  <si>
    <t>index 20/19</t>
  </si>
  <si>
    <t>Poplatek ze psů</t>
  </si>
  <si>
    <t>Poplatek z pobytu</t>
  </si>
  <si>
    <t>Poplatek za užívání veř. prostranství</t>
  </si>
  <si>
    <t>Poplatek ze vstupného</t>
  </si>
  <si>
    <t>Zrušené místní poplatky</t>
  </si>
  <si>
    <t xml:space="preserve">Správní poplatky </t>
  </si>
  <si>
    <t>Daň z nemovitých věcí</t>
  </si>
  <si>
    <t>Daňové příjmy</t>
  </si>
  <si>
    <t>Příjmy z poskytování služeb</t>
  </si>
  <si>
    <t>Příjmy z úroků</t>
  </si>
  <si>
    <t>Přijaté sankční platby</t>
  </si>
  <si>
    <t xml:space="preserve">Přijaté vratky transferů </t>
  </si>
  <si>
    <t>Přijaté dary a přijatá pojistná plnění</t>
  </si>
  <si>
    <t>Splátky půjčených prostř.od obyvatelstva</t>
  </si>
  <si>
    <t>Splátky půjčených prostř.od PO</t>
  </si>
  <si>
    <t>Ostatní nedaňové příjmy</t>
  </si>
  <si>
    <t>Nedaňové příjmy</t>
  </si>
  <si>
    <t>VLASTNÍ PŘÍJMY</t>
  </si>
  <si>
    <t>KAPITÁLOVÉ PŘÍJMY</t>
  </si>
  <si>
    <t>Příspěvek na výkon státní správy ze SR</t>
  </si>
  <si>
    <t>Finanční vztah z rozpočtu HMP</t>
  </si>
  <si>
    <t>Dotace ze SR</t>
  </si>
  <si>
    <t>Dotace z rozpočtu HMP-neinvestiční</t>
  </si>
  <si>
    <t>Dotace z rozpočtu HMP-investiční</t>
  </si>
  <si>
    <t>Dotace z EU a HMP</t>
  </si>
  <si>
    <t>Dotace od jiné městské části</t>
  </si>
  <si>
    <t xml:space="preserve">DOTACE </t>
  </si>
  <si>
    <t>PŘEVODY Z HOSPODÁŘSKÉ ČINNOSTI</t>
  </si>
  <si>
    <t>PŘÍJMY CELKEM</t>
  </si>
  <si>
    <t>index 20/19 (v %)  - porovnání skutečného plnění rozpočtu za rok 2020 s rokem 2019</t>
  </si>
  <si>
    <t>RU - rozpočet upravený</t>
  </si>
  <si>
    <t xml:space="preserve">FV - finanční vypořádání </t>
  </si>
  <si>
    <t xml:space="preserve">    </t>
  </si>
  <si>
    <t>SR - státní rozpočet</t>
  </si>
  <si>
    <r>
      <rPr>
        <sz val="10"/>
        <color indexed="8"/>
        <rFont val="Arial CE"/>
        <family val="0"/>
      </rPr>
      <t>HMP –</t>
    </r>
    <r>
      <rPr>
        <sz val="10"/>
        <color indexed="10"/>
        <rFont val="Arial CE"/>
        <family val="0"/>
      </rPr>
      <t xml:space="preserve"> </t>
    </r>
    <r>
      <rPr>
        <sz val="10"/>
        <color indexed="8"/>
        <rFont val="Arial CE"/>
        <family val="0"/>
      </rPr>
      <t>hlavní město Praha</t>
    </r>
  </si>
  <si>
    <t>EU – Evropská unie</t>
  </si>
  <si>
    <t>PO – příspěvkové organizace</t>
  </si>
  <si>
    <r>
      <rPr>
        <b/>
        <sz val="20"/>
        <color indexed="8"/>
        <rFont val="Arial CE"/>
        <family val="0"/>
      </rPr>
      <t xml:space="preserve">Výdaje </t>
    </r>
    <r>
      <rPr>
        <b/>
        <sz val="12"/>
        <color indexed="8"/>
        <rFont val="Arial CE"/>
        <family val="0"/>
      </rPr>
      <t>(v tis. Kč)</t>
    </r>
  </si>
  <si>
    <t xml:space="preserve">% čerpání k RU </t>
  </si>
  <si>
    <t>Rozvoj obce</t>
  </si>
  <si>
    <t>Městská infrastruktura</t>
  </si>
  <si>
    <t xml:space="preserve">Doprava                                  </t>
  </si>
  <si>
    <t xml:space="preserve">Školství                        </t>
  </si>
  <si>
    <t>Sociální oblast a zdravotnictví</t>
  </si>
  <si>
    <t xml:space="preserve">Kultura a sport </t>
  </si>
  <si>
    <t>Bezpečnost</t>
  </si>
  <si>
    <t>Hospodářství</t>
  </si>
  <si>
    <t>Vnitřní správa</t>
  </si>
  <si>
    <t>Pokladní správa</t>
  </si>
  <si>
    <t>BĚŽNÉ VÝDAJE</t>
  </si>
  <si>
    <t>Doprava</t>
  </si>
  <si>
    <t xml:space="preserve">Školství               </t>
  </si>
  <si>
    <t>KAPITÁLOVÉ VÝDAJE</t>
  </si>
  <si>
    <t>VÝDAJE CELKEM</t>
  </si>
  <si>
    <t xml:space="preserve">                         </t>
  </si>
  <si>
    <t>ROZDÍL PŘÍJMU A VÝDAJU</t>
  </si>
  <si>
    <t>FINANCOVÁNÍ</t>
  </si>
  <si>
    <t>použití fin. prostředků vytvořených v minulých letech                                 ř.1</t>
  </si>
  <si>
    <t>X</t>
  </si>
  <si>
    <t>rezerva finančních prostředků            ř.2</t>
  </si>
  <si>
    <r>
      <rPr>
        <sz val="10"/>
        <color indexed="8"/>
        <rFont val="Arial CE"/>
        <family val="0"/>
      </rPr>
      <t xml:space="preserve">změna stavu krát.prostředků (rozdíl)  </t>
    </r>
    <r>
      <rPr>
        <b/>
        <sz val="10"/>
        <color indexed="10"/>
        <rFont val="Arial CE"/>
        <family val="0"/>
      </rPr>
      <t xml:space="preserve"> </t>
    </r>
    <r>
      <rPr>
        <sz val="10"/>
        <color indexed="10"/>
        <rFont val="Arial CE"/>
        <family val="0"/>
      </rPr>
      <t>ř.3</t>
    </r>
  </si>
  <si>
    <t>FINANCOVÁNÍ CELKEM</t>
  </si>
  <si>
    <t>index 20/19 (v %) - porovnání skutečného čerpání rozpočtu za rok 2020 se stejným obdobím roku 2019</t>
  </si>
  <si>
    <r>
      <rPr>
        <u val="single"/>
        <sz val="12"/>
        <color indexed="8"/>
        <rFont val="Arial CE"/>
        <family val="0"/>
      </rPr>
      <t xml:space="preserve">Komentář k vykazovanému </t>
    </r>
    <r>
      <rPr>
        <b/>
        <u val="single"/>
        <sz val="12"/>
        <color indexed="8"/>
        <rFont val="Arial CE"/>
        <family val="0"/>
      </rPr>
      <t xml:space="preserve">skutečnému plnění </t>
    </r>
    <r>
      <rPr>
        <u val="single"/>
        <sz val="12"/>
        <color indexed="8"/>
        <rFont val="Arial CE"/>
        <family val="0"/>
      </rPr>
      <t>třídy 8 - financování k 31. 12. 2020</t>
    </r>
  </si>
  <si>
    <t>řádek č. 3  -   na daném řádku se promítá pokles finančních prostředků na bankovních účtech</t>
  </si>
  <si>
    <t xml:space="preserve">                        vč. peněžních fondů oproti stavu k 1.1. 2020</t>
  </si>
  <si>
    <t>Tabulka č. 3</t>
  </si>
  <si>
    <t>Stav finančních prostředků v účelových fondech k 31. 12. 2020</t>
  </si>
  <si>
    <t xml:space="preserve">Sociální fond  </t>
  </si>
  <si>
    <t>účelový znak (pro účetní evidenci):  810</t>
  </si>
  <si>
    <t>Tvorba:</t>
  </si>
  <si>
    <t>Kč</t>
  </si>
  <si>
    <t>Poč. stav k 1. 1. 2020</t>
  </si>
  <si>
    <t xml:space="preserve">Příděl </t>
  </si>
  <si>
    <t>Splátky půjček</t>
  </si>
  <si>
    <t xml:space="preserve">Úroky                                                                            </t>
  </si>
  <si>
    <t>CELKEM</t>
  </si>
  <si>
    <t>Čerpání:</t>
  </si>
  <si>
    <t>Příspěvek na stravenky vč. 12/2019</t>
  </si>
  <si>
    <t>Příspěvek na sport, kulturu a rekreaci</t>
  </si>
  <si>
    <t>Dary k výročí</t>
  </si>
  <si>
    <t>Osobní konto do mzdy</t>
  </si>
  <si>
    <t>Penzijní připojištění  vč. 12/2019</t>
  </si>
  <si>
    <t>Vitamíny, vakcíny</t>
  </si>
  <si>
    <t>Návratné půjčky</t>
  </si>
  <si>
    <t xml:space="preserve">Poplatky za vedení účtu </t>
  </si>
  <si>
    <t>Rozdíl (tvorba - čerpání)</t>
  </si>
  <si>
    <t>Stav účtu dle výpisu</t>
  </si>
  <si>
    <t>Tabulka č. 3A</t>
  </si>
  <si>
    <t xml:space="preserve">Fond obnovy majetku městské části Praha 17 </t>
  </si>
  <si>
    <t>zřízen: Zastupitelstvem městské části Praha 17 dne 22.3.2006 - usnesení č. 31</t>
  </si>
  <si>
    <t>účelový znak (pro účetní evidenci):  210</t>
  </si>
  <si>
    <t>Počáteční stav k 1.1. 2020</t>
  </si>
  <si>
    <t xml:space="preserve">Převod z rozpočtu do fondu: </t>
  </si>
  <si>
    <t>Přesun z účtu se zvýhodněnou roční úrokovou sazbou</t>
  </si>
  <si>
    <t>Úroky</t>
  </si>
  <si>
    <t>Tvorba celkem</t>
  </si>
  <si>
    <t>Převod do rozpočtu na financování akcí dle skutečné potřeby:</t>
  </si>
  <si>
    <t>Víceúčelové sportovní centrum Na Chobotě</t>
  </si>
  <si>
    <t>Poplatky za vedení účtu</t>
  </si>
  <si>
    <t>Čerpání celkem</t>
  </si>
  <si>
    <t>Stav účtu dle výpisu k 31. 12. 2020</t>
  </si>
  <si>
    <t>Stav finanční prostředků ve fondu obnovy majetku m.č. k 31. 12. 2020</t>
  </si>
  <si>
    <t>Tabulka č. 4</t>
  </si>
  <si>
    <t>Plnění počtu zaměstnanců k 31. 12. 2020</t>
  </si>
  <si>
    <t>(přepočtené osoby)</t>
  </si>
  <si>
    <t>skuteč. K 31.12.20</t>
  </si>
  <si>
    <t>skuteč. K 31.12.19</t>
  </si>
  <si>
    <t>index 20/19 (%)</t>
  </si>
  <si>
    <t>schválený limit 2020</t>
  </si>
  <si>
    <t>upravený limit 2020</t>
  </si>
  <si>
    <t>% plnění</t>
  </si>
  <si>
    <t>Rozpočtové  kapitoly</t>
  </si>
  <si>
    <t>06 - Kultura a sport</t>
  </si>
  <si>
    <t>07 - Bezpečnost</t>
  </si>
  <si>
    <t>09 - Vnitřní správa</t>
  </si>
  <si>
    <t xml:space="preserve">CELKEM </t>
  </si>
  <si>
    <t>zaměstnanci  HČ                       x)</t>
  </si>
  <si>
    <t>Celkem vč.zaměstnanců HČ</t>
  </si>
  <si>
    <t>Příspěvkové organizace</t>
  </si>
  <si>
    <t>05 - Sociální oblast - Centrum</t>
  </si>
  <si>
    <t>06 - Kultura a sport - KC Průhon</t>
  </si>
  <si>
    <t>Městská část CELKEM</t>
  </si>
  <si>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x)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zaměstnanci kapitoly 09 - Vnitřní správa, kteří se podílejí svojí pracovní činností na hospodářské</t>
    </r>
  </si>
  <si>
    <t xml:space="preserve">     činnosti</t>
  </si>
  <si>
    <t xml:space="preserve">               Tabulka č. 5</t>
  </si>
  <si>
    <t>Čerpání platových prostředků k 31. 12. 2020</t>
  </si>
  <si>
    <t xml:space="preserve">                               Prostředky na platy (v tis. Kč)</t>
  </si>
  <si>
    <t>Ostatní platby za provedené práce (v tis. Kč)</t>
  </si>
  <si>
    <t>index</t>
  </si>
  <si>
    <t xml:space="preserve"> 20/19 (%)</t>
  </si>
  <si>
    <t xml:space="preserve">09 - Vnitřní správa </t>
  </si>
  <si>
    <t xml:space="preserve">CELKEM              </t>
  </si>
  <si>
    <t>Příspěvkové org.</t>
  </si>
  <si>
    <t>05- Sociální oblast - Centrum</t>
  </si>
  <si>
    <t xml:space="preserve">06 - Kultura a sport - KC Průhon </t>
  </si>
  <si>
    <t xml:space="preserve">CELKEM           </t>
  </si>
  <si>
    <r>
      <rPr>
        <sz val="10"/>
        <color indexed="8"/>
        <rFont val="Arial"/>
        <family val="2"/>
      </rPr>
      <t xml:space="preserve">x) </t>
    </r>
    <r>
      <rPr>
        <u val="single"/>
        <sz val="10"/>
        <color indexed="8"/>
        <rFont val="Arial"/>
        <family val="2"/>
      </rPr>
      <t>limit prostředků na platy navýšen o:</t>
    </r>
  </si>
  <si>
    <t>07 – Bezpečnost: z účelové dotace z rozpočtu HMP došlo k navýšení o odměny zaměstnancům úřadu za mimořádnou aktivitu spojenou s řešením situace v souvislosti s šířením nového typu koronaviru (142 tis. Kč).</t>
  </si>
  <si>
    <t xml:space="preserve"> 09 – Vnitřní správa: účelové dotace ze státního rozpočtu na činnosti vykonávanými v oblasti sociálně-právní ochrany dětí (2 747 tis. Kč), na výkon sociální práce (873,8 tis. Kč),  dále došlo k navýšení o zůstatek z nevyčerpaných platových prostředků za prosinec 2019 (932 tis. Kč).</t>
  </si>
  <si>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 xml:space="preserve"> limit ostatních plateb za provedené práce navýšen o</t>
    </r>
    <r>
      <rPr>
        <sz val="10"/>
        <color indexed="8"/>
        <rFont val="Arial"/>
        <family val="2"/>
      </rPr>
      <t xml:space="preserve">: </t>
    </r>
  </si>
  <si>
    <t>07 – Bezpečnost: z účelové dotace z rozpočtu HMP došlo k navýšení o odměny na dohody s lidmi, kteří pomáhají při řešení krizové situace v souvislosti s šířením nového typu koronaviru (100 tis. Kč).</t>
  </si>
  <si>
    <t>09 - Vnitřní správa: dotaci ze státního rozpočtu v souvislosti s činnostmi vykonávanými v oblasti podpory integrace cizinců (240,4 tis. Kč), také byla navýšena položka na odchodné pro uvolněného zastupitele, kterému zanikl mandát v průběhu volebního období (76 tis. Kč).</t>
  </si>
  <si>
    <t>U příspěvkové organizace Centrum sociálně zdravotních služeb došlo na základě Us ZMČ 45/2020 ze dne 9. 12. 2020 k následujícím úpravám:</t>
  </si>
  <si>
    <t>limit prostředků na platy (+400 tis. Kč), ostatní platby za provedené práce (-400 tis. Kč)</t>
  </si>
  <si>
    <t xml:space="preserve">   Tabulka č. 6</t>
  </si>
  <si>
    <t>Hospodářská činnost k 31. 12. 2020</t>
  </si>
  <si>
    <t>schválený</t>
  </si>
  <si>
    <t>skutečnost</t>
  </si>
  <si>
    <t>plán</t>
  </si>
  <si>
    <t>K 31.12.</t>
  </si>
  <si>
    <t>%</t>
  </si>
  <si>
    <t>20/19</t>
  </si>
  <si>
    <t>plnění</t>
  </si>
  <si>
    <t>v %</t>
  </si>
  <si>
    <t xml:space="preserve">    Výnosy a tržby (v tis. Kč)</t>
  </si>
  <si>
    <t>z toho:</t>
  </si>
  <si>
    <t xml:space="preserve">nájemné z bytů                                                  </t>
  </si>
  <si>
    <t>nájemné z nebytových prostorů</t>
  </si>
  <si>
    <t>nájemné z pozemků</t>
  </si>
  <si>
    <t xml:space="preserve">nájemné ostatní </t>
  </si>
  <si>
    <t>tržby z prodeje obecního majetku</t>
  </si>
  <si>
    <t>úroky z bankovních účtů</t>
  </si>
  <si>
    <t xml:space="preserve">ostatní výnosy </t>
  </si>
  <si>
    <t>předpis daňové povinnosti</t>
  </si>
  <si>
    <t xml:space="preserve">   Náklady (v tis. Kč)</t>
  </si>
  <si>
    <t xml:space="preserve">z toho: </t>
  </si>
  <si>
    <t>materiálové náklady</t>
  </si>
  <si>
    <t>opravy a údržba</t>
  </si>
  <si>
    <t>provozní služby</t>
  </si>
  <si>
    <t>ostatní služby</t>
  </si>
  <si>
    <t>právní služby</t>
  </si>
  <si>
    <t>odměna správní firmě</t>
  </si>
  <si>
    <t>mzdové náklady vč. zákonných odvodů</t>
  </si>
  <si>
    <t xml:space="preserve">daň z převodu nemovitostí                                </t>
  </si>
  <si>
    <r>
      <rPr>
        <sz val="10"/>
        <color indexed="8"/>
        <rFont val="Arial CE"/>
        <family val="2"/>
      </rPr>
      <t>ostatní náklady (</t>
    </r>
    <r>
      <rPr>
        <sz val="8"/>
        <color indexed="8"/>
        <rFont val="Arial CE"/>
        <family val="2"/>
      </rPr>
      <t>opravy účetnictví z minulých let)</t>
    </r>
  </si>
  <si>
    <t>Hospodářský výsledek (+zisk  -ztráta)</t>
  </si>
  <si>
    <t>Zůstatek na bank.účtech HČ k 31. 12.        v Kč</t>
  </si>
  <si>
    <t>Tabulka č. 7</t>
  </si>
  <si>
    <t>Přehled účelových dotací z rozpočtu HMP za rok 2020 včetně jejich čerpání</t>
  </si>
  <si>
    <t>(bez akcí financovaných v rámci OPPPR)</t>
  </si>
  <si>
    <t>v Kč</t>
  </si>
  <si>
    <t>dotace</t>
  </si>
  <si>
    <t>Číslo</t>
  </si>
  <si>
    <t xml:space="preserve">usnesení </t>
  </si>
  <si>
    <t>poskytnuto</t>
  </si>
  <si>
    <t xml:space="preserve">poskytnuto dle </t>
  </si>
  <si>
    <t xml:space="preserve">vyčerpáno </t>
  </si>
  <si>
    <t>z rozpočtu</t>
  </si>
  <si>
    <t>ÚZ</t>
  </si>
  <si>
    <t>ORJ</t>
  </si>
  <si>
    <t>dokladu</t>
  </si>
  <si>
    <t>účel dotace - název akce</t>
  </si>
  <si>
    <t xml:space="preserve">ZHMP č./ ze dne </t>
  </si>
  <si>
    <t>dle usnesení</t>
  </si>
  <si>
    <t>plateb. kalen.</t>
  </si>
  <si>
    <t>K 31.12.2020</t>
  </si>
  <si>
    <t>čerpání</t>
  </si>
  <si>
    <t>HMP</t>
  </si>
  <si>
    <t>(RO)</t>
  </si>
  <si>
    <t>/u inv. akcí/</t>
  </si>
  <si>
    <t>INVESTIČNÍ</t>
  </si>
  <si>
    <t>na ZŠ Fr.Peřiny-reko šatny, tříd, stoupaček vody a kanal.</t>
  </si>
  <si>
    <t>ZHMP č.15/26 z 19.3.20</t>
  </si>
  <si>
    <t>na opatření v souvislosti s šířením nového koronaviru (změna charakteru a účelu dotace)</t>
  </si>
  <si>
    <t>ZHMP č.20/44 z 15.10.20</t>
  </si>
  <si>
    <t>změna charakteru a účelu dotace</t>
  </si>
  <si>
    <t>Realizace energeticky úsporných opatření v budovách MŠ</t>
  </si>
  <si>
    <t>ZHMP č.21/33 z 12.11.20</t>
  </si>
  <si>
    <t>Celkem</t>
  </si>
  <si>
    <t>NEINVESTIČNÍ</t>
  </si>
  <si>
    <t xml:space="preserve">na podporu registrovaných soc. služeb                   </t>
  </si>
  <si>
    <t>ZHMP č.13/6 z 23.1.20</t>
  </si>
  <si>
    <t>x</t>
  </si>
  <si>
    <t>na nákup knižního fondu pro knihovnu</t>
  </si>
  <si>
    <t>ZHMP č.14/38 z 13.2.20</t>
  </si>
  <si>
    <t>na opatření v souvislosti s šířením nového koronaviru (300 Kč/1 obyvatel MČ)</t>
  </si>
  <si>
    <t>ZHMP č.15/24 z 19.3.20</t>
  </si>
  <si>
    <t xml:space="preserve">na činnost JSDH v souvislosti se zamezením šíření koronaviru </t>
  </si>
  <si>
    <t>na KLUB 17 (žadatel - Centrum sociálně zdravotních služeb)</t>
  </si>
  <si>
    <t>ZHMP č.15/11 z 19.3.20</t>
  </si>
  <si>
    <t>pro ZŠ Jana Wericha - Komplexní program primární prevence</t>
  </si>
  <si>
    <t>ZHMP č.16/56 z 16.4.20</t>
  </si>
  <si>
    <t>na realizaci protidrogové politiky na místní úrovni</t>
  </si>
  <si>
    <t>ZHMP č.16/55 z 16.4.20</t>
  </si>
  <si>
    <t>na provoz jednotek Sboru dobrovolných hasičů</t>
  </si>
  <si>
    <t>ZHMP č.16/13 z 16.4.20</t>
  </si>
  <si>
    <t>na přípravu a zkoušky zvláštní odborné způsobilosti</t>
  </si>
  <si>
    <t>ZHMP č.16/5 z 16.4.20</t>
  </si>
  <si>
    <t>pro ZŠ genpor. Fr. Peřiny - Systémová podpora výuky čj jako cizího jazyka</t>
  </si>
  <si>
    <t>ZHMP č.15/57 z 19.3.20</t>
  </si>
  <si>
    <t>na podporu registrovaných soc. Služeb</t>
  </si>
  <si>
    <t>ZHMP č. 18/81 z 2.7.20</t>
  </si>
  <si>
    <t>na posílení mzdových prostředků zaměstnanců ve školství včetně podpory pracovníků ve stravování</t>
  </si>
  <si>
    <t>ZHMP č.19/125 z 17.9.20</t>
  </si>
  <si>
    <t>na činnosti jednotek JSDH</t>
  </si>
  <si>
    <t>ZHMP č.19/28 z 10.9.20</t>
  </si>
  <si>
    <t xml:space="preserve">na podporu projektů v oblasti řešení bezdomovectví na lokální úrovni </t>
  </si>
  <si>
    <t>ZHMP č.21/37 z 12.11.2020</t>
  </si>
  <si>
    <t xml:space="preserve">Poznámka: </t>
  </si>
  <si>
    <t>HMP - hlavní město Praha</t>
  </si>
  <si>
    <t>ÚZ - účelový znak</t>
  </si>
  <si>
    <t>ORJ - organizační jednotka (první zleva označení kapitoly a další dvě místa analytické členění v rámci kapitoly)</t>
  </si>
  <si>
    <t>RO - rozpočtové opatření</t>
  </si>
  <si>
    <t>ZHMP - Zastupitelstvo hlavního města Prahy</t>
  </si>
  <si>
    <t>dan z příjmů právnických osob za zdaňovací období roku 2019</t>
  </si>
  <si>
    <t>obdržený odvod z VHP a jiných technických herních zařízení</t>
  </si>
  <si>
    <t>volby do EP</t>
  </si>
  <si>
    <t>Tabulka č. 8</t>
  </si>
  <si>
    <t>Přehled účelových dotací za rok  2020 včetně jejich čerpání</t>
  </si>
  <si>
    <t>(ze státního rozpočtu, projekty OPPPR, OPVVV a OPZ)</t>
  </si>
  <si>
    <t>typ dotace</t>
  </si>
  <si>
    <t>usnesení</t>
  </si>
  <si>
    <t>poskytnuto dle plateb. kalen. /u inv. akcí/</t>
  </si>
  <si>
    <t>17985, 00105</t>
  </si>
  <si>
    <r>
      <rPr>
        <sz val="10"/>
        <rFont val="Arial CE"/>
        <family val="0"/>
      </rPr>
      <t xml:space="preserve">na zkvalitnění vzdělávání na ZŠ genpor. Františka Peřiny </t>
    </r>
    <r>
      <rPr>
        <sz val="8"/>
        <rFont val="Arial CE"/>
        <family val="0"/>
      </rPr>
      <t>(projekt OPPPR)</t>
    </r>
    <r>
      <rPr>
        <sz val="10"/>
        <rFont val="Arial CE"/>
        <family val="0"/>
      </rPr>
      <t xml:space="preserve">*) </t>
    </r>
  </si>
  <si>
    <t>ZHMP č.15/1 z  19.3.20</t>
  </si>
  <si>
    <t>na výkon pěstounské péče - převod z roku 2019</t>
  </si>
  <si>
    <t>na výkon pěstounské péče</t>
  </si>
  <si>
    <t>RHMP č.398 z 2.3.20</t>
  </si>
  <si>
    <t>na podporu poskytování soc. služeb</t>
  </si>
  <si>
    <t>ZHMP č.14/28 z 13.2.20</t>
  </si>
  <si>
    <t>17050, 00104</t>
  </si>
  <si>
    <t>104513013, 104113013</t>
  </si>
  <si>
    <r>
      <rPr>
        <sz val="10"/>
        <rFont val="Arial CE"/>
        <family val="0"/>
      </rPr>
      <t xml:space="preserve">na Dětský klub pro ZŠ genpor. Fr. Peřiny </t>
    </r>
    <r>
      <rPr>
        <sz val="8"/>
        <rFont val="Arial CE"/>
        <family val="0"/>
      </rPr>
      <t>(projekt OPZ)</t>
    </r>
  </si>
  <si>
    <t>RHMP č.718 z 14.4.20</t>
  </si>
  <si>
    <t>na výkon sociálně-právní ochrany dětí</t>
  </si>
  <si>
    <t>RHMP č.990 z 18.5.20</t>
  </si>
  <si>
    <t>na výkon sociální práce</t>
  </si>
  <si>
    <t>RHMP č.1035 z 25.5.20</t>
  </si>
  <si>
    <t>RHMP č.1039 z 25.5.20</t>
  </si>
  <si>
    <t>na projekt Společně na 17 - 2020</t>
  </si>
  <si>
    <t>RHMP č.1084 z 1.6.20</t>
  </si>
  <si>
    <t>17050, 104</t>
  </si>
  <si>
    <r>
      <rPr>
        <sz val="10"/>
        <rFont val="Arial CE"/>
        <family val="0"/>
      </rPr>
      <t xml:space="preserve">na Demokraté na ZŠ genpor. Fr. Peřiny </t>
    </r>
    <r>
      <rPr>
        <sz val="8"/>
        <rFont val="Arial CE"/>
        <family val="0"/>
      </rPr>
      <t>(projekt OPPPR)</t>
    </r>
    <r>
      <rPr>
        <sz val="10"/>
        <rFont val="Arial CE"/>
        <family val="0"/>
      </rPr>
      <t xml:space="preserve">**) </t>
    </r>
  </si>
  <si>
    <t>ZHMP č. 18/1 z 2.7.20</t>
  </si>
  <si>
    <t>na odměny zaměstnancům soc. služeb v souvislosti s výkonem povolání v období epidemie koronaviru</t>
  </si>
  <si>
    <t>RHMP č.1798 z 24.8.20</t>
  </si>
  <si>
    <t>na podporu registrovaných sociálních služeb</t>
  </si>
  <si>
    <t>ZHMP č.19/117 z 17.9.20</t>
  </si>
  <si>
    <r>
      <rPr>
        <sz val="10"/>
        <rFont val="Arial CE"/>
        <family val="0"/>
      </rPr>
      <t xml:space="preserve">EU - Šablony III pro MŠ Laudova </t>
    </r>
    <r>
      <rPr>
        <sz val="8"/>
        <rFont val="Arial CE"/>
        <family val="0"/>
      </rPr>
      <t>(projekt OPVVV)</t>
    </r>
  </si>
  <si>
    <t>RHMP č.2227 z 12.10.20</t>
  </si>
  <si>
    <t>RHMP č.2160 z 5.10.20</t>
  </si>
  <si>
    <t>na podporu mimořádného finančního ohodnocení sociálních pracovníků na obecních úřadech v souvislosti s epidemií Covid-19</t>
  </si>
  <si>
    <t>RHMP č.2490 z 9.11.20</t>
  </si>
  <si>
    <t>na kompenzaci vícenákladů a výpadků zdrojů v souvislosti s epidemií Covid-19, která je určena pro Centrum sociálně zdravotních služeb</t>
  </si>
  <si>
    <t>RHMP č.2896 z 14.12.20</t>
  </si>
  <si>
    <t>RHMP č.2791 z 7.12.20</t>
  </si>
  <si>
    <r>
      <rPr>
        <sz val="10"/>
        <rFont val="Arial CE"/>
        <family val="0"/>
      </rPr>
      <t xml:space="preserve">EU - Šablony III pro ZŠ Jana Wericha </t>
    </r>
    <r>
      <rPr>
        <sz val="8"/>
        <rFont val="Arial CE"/>
        <family val="0"/>
      </rPr>
      <t>(projekt OPVVV)</t>
    </r>
  </si>
  <si>
    <t>RHMP č.2786 z 7.12.20</t>
  </si>
  <si>
    <t>na financování odměn pro pracovníky orgánů sociálně-právní ochrany dětí za období 13. březen až 30. květen 2020 v souvislosti se ztíženým výkonem práce při šíření nemoci COVID-19</t>
  </si>
  <si>
    <t>RHMP č.3002 z 21.12.20</t>
  </si>
  <si>
    <t>ÚZ - účelové znaky</t>
  </si>
  <si>
    <t>RHMP - Rada hlavního města Prahy</t>
  </si>
  <si>
    <t>OPPPR - Operační program Praha - pól růstu</t>
  </si>
  <si>
    <t>OPVVV - Operační program výzkum, vývoj a vzdělávání</t>
  </si>
  <si>
    <t>OPZ - Operační program zaměstnanost</t>
  </si>
  <si>
    <t>*) Dotace nebyla připsána na účet městské části.</t>
  </si>
  <si>
    <t>**) Dotace byla připsána na účet m. č. ve výši 2 399 820,00 Kč.</t>
  </si>
  <si>
    <t>Tabulka č. 9</t>
  </si>
  <si>
    <t>Závěrečné vyúčtování projektů v rámci operačních programů za rok 2020</t>
  </si>
  <si>
    <t>(podíl EU a HMP - způsobilé výdaje)</t>
  </si>
  <si>
    <t>název akce</t>
  </si>
  <si>
    <t>projekt</t>
  </si>
  <si>
    <t>přijatá</t>
  </si>
  <si>
    <t>způsobilé</t>
  </si>
  <si>
    <t>spolufinancování</t>
  </si>
  <si>
    <t>vyúčtování</t>
  </si>
  <si>
    <t>dotace/</t>
  </si>
  <si>
    <t xml:space="preserve">uznatelné </t>
  </si>
  <si>
    <t>projektu</t>
  </si>
  <si>
    <t>zálohové platby</t>
  </si>
  <si>
    <t>výdaje</t>
  </si>
  <si>
    <t>vratka</t>
  </si>
  <si>
    <t>Neinvestiční ÚZ 33063</t>
  </si>
  <si>
    <t>EU - Šablony ZŠ genpor. Františka Peřiny, Praha - Řepy, Socháňova 1139 (ORG 10508)</t>
  </si>
  <si>
    <t>OP VVV</t>
  </si>
  <si>
    <t>celkem</t>
  </si>
  <si>
    <t>ORJ - číslo kapitoly</t>
  </si>
  <si>
    <t>OPVVV - Operační program Výzkum, vývoj a vzdělávání (EU 50%, SR 50%)</t>
  </si>
  <si>
    <t>Způsobilé (uznatelné) výdaje - schválené způsobilé výdaje projektu bez spolufinancování MČ</t>
  </si>
  <si>
    <t>Vyúčtování projektu vratka - nevyužitá část dotace, vratka přeplatku dotace</t>
  </si>
  <si>
    <t>Tabulka č. 10</t>
  </si>
  <si>
    <t>Finanční vypořádání příspěvkových organizací za rok 2020</t>
  </si>
  <si>
    <t>Kapitola 04 - Školství</t>
  </si>
  <si>
    <t>Organizace</t>
  </si>
  <si>
    <t>Hospodářský výsledek HČ</t>
  </si>
  <si>
    <t>Hospodářský výsledek DČ</t>
  </si>
  <si>
    <t xml:space="preserve">Příjmy </t>
  </si>
  <si>
    <t>K rozdělení</t>
  </si>
  <si>
    <t xml:space="preserve">      Příděly fondům</t>
  </si>
  <si>
    <t>ztráta</t>
  </si>
  <si>
    <t>zlepšený</t>
  </si>
  <si>
    <t>zisk po</t>
  </si>
  <si>
    <t>z prodeje</t>
  </si>
  <si>
    <t>do fondů</t>
  </si>
  <si>
    <t>fond</t>
  </si>
  <si>
    <t>hosp.výsl.</t>
  </si>
  <si>
    <t>zdanění</t>
  </si>
  <si>
    <t>majetku</t>
  </si>
  <si>
    <t>odměn</t>
  </si>
  <si>
    <t>rezervní</t>
  </si>
  <si>
    <t>ZŠ genpor. F. Peřiny**)</t>
  </si>
  <si>
    <t>ZŠ J. Wericha</t>
  </si>
  <si>
    <t xml:space="preserve">ZUŠ Blatiny *) </t>
  </si>
  <si>
    <t>MŠ Laudova</t>
  </si>
  <si>
    <t>MŠ Bendova</t>
  </si>
  <si>
    <t>MŠ Španielova</t>
  </si>
  <si>
    <t>MŠ Socháňova</t>
  </si>
  <si>
    <t>Poznámka:</t>
  </si>
  <si>
    <t>HČ - hlavní činnost</t>
  </si>
  <si>
    <t>DČ - doplňková činnost</t>
  </si>
  <si>
    <t>*) Výsledek hospodaření z vlastní činnosti.</t>
  </si>
  <si>
    <r>
      <rPr>
        <sz val="10"/>
        <rFont val="Arial CE"/>
        <family val="0"/>
      </rPr>
      <t xml:space="preserve">**) Rozdíl mezi ziskem po zdanění a částkou k rozdělení do fondů celkem je ve výši 5 607,00 Kč. Jedná se o vratku finančních prostředků v souvislosti s ukončením projektu, který byl realizován v rámci Operačního programu Výzkum, vývoj a vzdělávání. 
Týká se vratky finančních prostředků z akce EU – Šablony ZŠ genpor. Františka Peřiny, Praha – Řepy, Socháňova 1139 (ORG 10508, č. projektu v evidenci MŠMT CZ.02.3.68/0.0/16_023/0003657).
</t>
    </r>
    <r>
      <rPr>
        <u val="single"/>
        <sz val="10"/>
        <rFont val="Arial CE"/>
        <family val="0"/>
      </rPr>
      <t>Vyúčtování projekt</t>
    </r>
    <r>
      <rPr>
        <sz val="10"/>
        <rFont val="Arial CE"/>
        <family val="0"/>
      </rPr>
      <t xml:space="preserve">u:
  2 386 633,00 Kč       přijatá dotace
 </t>
    </r>
    <r>
      <rPr>
        <u val="single"/>
        <sz val="10"/>
        <rFont val="Arial CE"/>
        <family val="0"/>
      </rPr>
      <t xml:space="preserve"> 2 381 026,00 Kč       skutečně použito
</t>
    </r>
    <r>
      <rPr>
        <sz val="10"/>
        <rFont val="Arial CE"/>
        <family val="0"/>
      </rPr>
      <t xml:space="preserve">         5 607,00 Kč      nevyužitá část dotace (vratka dotace)
Na základě výzvy MŠMT škola již nedočerpané finanční prostředky vrátila.</t>
    </r>
  </si>
  <si>
    <t>Kapitola 05 - Sociální oblast a zdravotnictví</t>
  </si>
  <si>
    <t xml:space="preserve">       Příděly fondům</t>
  </si>
  <si>
    <t>Centrum</t>
  </si>
  <si>
    <t>soc.zdrav.služeb</t>
  </si>
  <si>
    <t xml:space="preserve">Kapitola 06 - Kultura a sport </t>
  </si>
  <si>
    <t xml:space="preserve">            v Kč</t>
  </si>
  <si>
    <t>Kulturní centrum</t>
  </si>
  <si>
    <t>Průhon</t>
  </si>
  <si>
    <t>Příspěvková organizace Kulturní centrum Průhon se obrátila na svého zřizovatele se žádostí o převod finančních prostředků ve výši 450 tis. Kč z fondu investic do rezervního fondu. Zákon 250/2000 Sb., v § 31, odst. 2 a 3, hovoří o použití tohoto fondu k financování investičních výdajů, k úhradě investičních úvěrů nebo půjček (po předchozím souhlasu zřizovatele), k odvodu do rozpočtu zřizovatele (pokud takový odvod uložil), a k posílení zdrojů určených na financování údržby a oprav nemovitého majetku ve vlastnictví zřizovatele, který příspěvková organizace používá pro svou činnost (svěřený majetek). Zaslané žádosti tedy nelze vyhovět.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</si>
</sst>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#,##0.0"/>
    <numFmt numFmtId="166" formatCode="0_);\(0\)"/>
    <numFmt numFmtId="167" formatCode="#,##0.00&quot; Kč&quot;;[Red]\-#,##0.00&quot; Kč&quot;"/>
    <numFmt numFmtId="168" formatCode="#,##0&quot; Kč&quot;;[Red]\-#,##0&quot; Kč&quot;"/>
    <numFmt numFmtId="169" formatCode="#,##0.00&quot; Kč&quot;"/>
  </numFmts>
  <fonts count="77">
    <font>
      <sz val="10"/>
      <name val="Arial CE"/>
      <family val="0"/>
    </font>
    <font>
      <sz val="10"/>
      <name val="Arial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u val="single"/>
      <sz val="20"/>
      <color indexed="8"/>
      <name val="Arial CE"/>
      <family val="0"/>
    </font>
    <font>
      <b/>
      <sz val="12"/>
      <color indexed="8"/>
      <name val="Arial CE"/>
      <family val="0"/>
    </font>
    <font>
      <b/>
      <sz val="20"/>
      <color indexed="8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u val="single"/>
      <sz val="12"/>
      <color indexed="8"/>
      <name val="Arial CE"/>
      <family val="0"/>
    </font>
    <font>
      <b/>
      <u val="single"/>
      <sz val="12"/>
      <color indexed="8"/>
      <name val="Arial CE"/>
      <family val="0"/>
    </font>
    <font>
      <b/>
      <i/>
      <sz val="12"/>
      <color indexed="8"/>
      <name val="Arial CE"/>
      <family val="2"/>
    </font>
    <font>
      <sz val="14"/>
      <color indexed="8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u val="single"/>
      <sz val="10"/>
      <color indexed="10"/>
      <name val="Arial CE"/>
      <family val="0"/>
    </font>
    <font>
      <sz val="11.5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 locked="0"/>
    </xf>
    <xf numFmtId="3" fontId="2" fillId="0" borderId="19" xfId="0" applyNumberFormat="1" applyFont="1" applyBorder="1" applyAlignment="1" applyProtection="1">
      <alignment horizontal="right"/>
      <protection locked="0"/>
    </xf>
    <xf numFmtId="3" fontId="2" fillId="0" borderId="2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3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 horizontal="right"/>
      <protection/>
    </xf>
    <xf numFmtId="0" fontId="7" fillId="34" borderId="23" xfId="0" applyFont="1" applyFill="1" applyBorder="1" applyAlignment="1" applyProtection="1">
      <alignment/>
      <protection locked="0"/>
    </xf>
    <xf numFmtId="3" fontId="2" fillId="34" borderId="24" xfId="0" applyNumberFormat="1" applyFont="1" applyFill="1" applyBorder="1" applyAlignment="1" applyProtection="1">
      <alignment horizontal="right"/>
      <protection locked="0"/>
    </xf>
    <xf numFmtId="3" fontId="2" fillId="0" borderId="25" xfId="0" applyNumberFormat="1" applyFont="1" applyBorder="1" applyAlignment="1" applyProtection="1">
      <alignment horizontal="right"/>
      <protection/>
    </xf>
    <xf numFmtId="3" fontId="2" fillId="34" borderId="26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3" fontId="2" fillId="35" borderId="11" xfId="0" applyNumberFormat="1" applyFont="1" applyFill="1" applyBorder="1" applyAlignment="1" applyProtection="1">
      <alignment horizontal="right"/>
      <protection/>
    </xf>
    <xf numFmtId="3" fontId="2" fillId="33" borderId="13" xfId="0" applyNumberFormat="1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/>
      <protection locked="0"/>
    </xf>
    <xf numFmtId="3" fontId="2" fillId="33" borderId="28" xfId="0" applyNumberFormat="1" applyFont="1" applyFill="1" applyBorder="1" applyAlignment="1" applyProtection="1">
      <alignment horizontal="right"/>
      <protection locked="0"/>
    </xf>
    <xf numFmtId="3" fontId="2" fillId="35" borderId="28" xfId="0" applyNumberFormat="1" applyFont="1" applyFill="1" applyBorder="1" applyAlignment="1" applyProtection="1">
      <alignment horizontal="right"/>
      <protection/>
    </xf>
    <xf numFmtId="3" fontId="2" fillId="33" borderId="29" xfId="0" applyNumberFormat="1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 applyProtection="1">
      <alignment/>
      <protection locked="0"/>
    </xf>
    <xf numFmtId="3" fontId="2" fillId="34" borderId="16" xfId="0" applyNumberFormat="1" applyFont="1" applyFill="1" applyBorder="1" applyAlignment="1" applyProtection="1">
      <alignment horizontal="right"/>
      <protection locked="0"/>
    </xf>
    <xf numFmtId="3" fontId="2" fillId="34" borderId="17" xfId="0" applyNumberFormat="1" applyFont="1" applyFill="1" applyBorder="1" applyAlignment="1" applyProtection="1">
      <alignment horizontal="right"/>
      <protection/>
    </xf>
    <xf numFmtId="3" fontId="2" fillId="34" borderId="30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/>
      <protection locked="0"/>
    </xf>
    <xf numFmtId="3" fontId="2" fillId="34" borderId="19" xfId="0" applyNumberFormat="1" applyFont="1" applyFill="1" applyBorder="1" applyAlignment="1" applyProtection="1">
      <alignment horizontal="right"/>
      <protection locked="0"/>
    </xf>
    <xf numFmtId="3" fontId="2" fillId="34" borderId="31" xfId="0" applyNumberFormat="1" applyFont="1" applyFill="1" applyBorder="1" applyAlignment="1" applyProtection="1">
      <alignment horizontal="right"/>
      <protection locked="0"/>
    </xf>
    <xf numFmtId="0" fontId="2" fillId="34" borderId="14" xfId="0" applyFont="1" applyFill="1" applyBorder="1" applyAlignment="1" applyProtection="1">
      <alignment/>
      <protection locked="0"/>
    </xf>
    <xf numFmtId="3" fontId="2" fillId="34" borderId="15" xfId="0" applyNumberFormat="1" applyFont="1" applyFill="1" applyBorder="1" applyAlignment="1" applyProtection="1">
      <alignment horizontal="right"/>
      <protection locked="0"/>
    </xf>
    <xf numFmtId="3" fontId="2" fillId="34" borderId="32" xfId="0" applyNumberFormat="1" applyFont="1" applyFill="1" applyBorder="1" applyAlignment="1" applyProtection="1">
      <alignment horizontal="right"/>
      <protection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2" fillId="33" borderId="33" xfId="0" applyNumberFormat="1" applyFont="1" applyFill="1" applyBorder="1" applyAlignment="1" applyProtection="1">
      <alignment horizontal="right"/>
      <protection locked="0"/>
    </xf>
    <xf numFmtId="0" fontId="2" fillId="34" borderId="34" xfId="0" applyFont="1" applyFill="1" applyBorder="1" applyAlignment="1" applyProtection="1">
      <alignment/>
      <protection locked="0"/>
    </xf>
    <xf numFmtId="3" fontId="3" fillId="34" borderId="20" xfId="0" applyNumberFormat="1" applyFont="1" applyFill="1" applyBorder="1" applyAlignment="1" applyProtection="1">
      <alignment horizontal="right"/>
      <protection locked="0"/>
    </xf>
    <xf numFmtId="3" fontId="3" fillId="34" borderId="0" xfId="0" applyNumberFormat="1" applyFont="1" applyFill="1" applyBorder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 horizontal="right"/>
      <protection locked="0"/>
    </xf>
    <xf numFmtId="3" fontId="3" fillId="34" borderId="22" xfId="0" applyNumberFormat="1" applyFont="1" applyFill="1" applyBorder="1" applyAlignment="1" applyProtection="1">
      <alignment horizontal="right"/>
      <protection/>
    </xf>
    <xf numFmtId="0" fontId="2" fillId="33" borderId="35" xfId="0" applyFont="1" applyFill="1" applyBorder="1" applyAlignment="1" applyProtection="1">
      <alignment/>
      <protection locked="0"/>
    </xf>
    <xf numFmtId="0" fontId="8" fillId="33" borderId="35" xfId="0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horizontal="right"/>
      <protection locked="0"/>
    </xf>
    <xf numFmtId="3" fontId="8" fillId="33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33" borderId="36" xfId="0" applyFont="1" applyFill="1" applyBorder="1" applyAlignment="1" applyProtection="1">
      <alignment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/>
    </xf>
    <xf numFmtId="0" fontId="2" fillId="34" borderId="21" xfId="0" applyFont="1" applyFill="1" applyBorder="1" applyAlignment="1" applyProtection="1">
      <alignment/>
      <protection locked="0"/>
    </xf>
    <xf numFmtId="3" fontId="2" fillId="34" borderId="15" xfId="0" applyNumberFormat="1" applyFont="1" applyFill="1" applyBorder="1" applyAlignment="1" applyProtection="1">
      <alignment horizontal="right" vertical="center"/>
      <protection locked="0"/>
    </xf>
    <xf numFmtId="3" fontId="2" fillId="34" borderId="16" xfId="0" applyNumberFormat="1" applyFont="1" applyFill="1" applyBorder="1" applyAlignment="1" applyProtection="1">
      <alignment horizontal="right" vertical="center"/>
      <protection locked="0"/>
    </xf>
    <xf numFmtId="3" fontId="2" fillId="34" borderId="15" xfId="0" applyNumberFormat="1" applyFont="1" applyFill="1" applyBorder="1" applyAlignment="1" applyProtection="1">
      <alignment horizontal="right" vertical="center"/>
      <protection/>
    </xf>
    <xf numFmtId="3" fontId="2" fillId="34" borderId="30" xfId="0" applyNumberFormat="1" applyFont="1" applyFill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/>
      <protection locked="0"/>
    </xf>
    <xf numFmtId="1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/>
    </xf>
    <xf numFmtId="0" fontId="2" fillId="34" borderId="18" xfId="0" applyFont="1" applyFill="1" applyBorder="1" applyAlignment="1" applyProtection="1">
      <alignment/>
      <protection locked="0"/>
    </xf>
    <xf numFmtId="1" fontId="2" fillId="34" borderId="30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1" fontId="2" fillId="33" borderId="13" xfId="0" applyNumberFormat="1" applyFont="1" applyFill="1" applyBorder="1" applyAlignment="1">
      <alignment horizontal="right"/>
    </xf>
    <xf numFmtId="0" fontId="2" fillId="34" borderId="39" xfId="0" applyFont="1" applyFill="1" applyBorder="1" applyAlignment="1" applyProtection="1">
      <alignment/>
      <protection locked="0"/>
    </xf>
    <xf numFmtId="3" fontId="2" fillId="34" borderId="40" xfId="0" applyNumberFormat="1" applyFont="1" applyFill="1" applyBorder="1" applyAlignment="1">
      <alignment horizontal="right"/>
    </xf>
    <xf numFmtId="3" fontId="2" fillId="34" borderId="40" xfId="0" applyNumberFormat="1" applyFont="1" applyFill="1" applyBorder="1" applyAlignment="1" applyProtection="1">
      <alignment horizontal="right" vertical="center"/>
      <protection/>
    </xf>
    <xf numFmtId="1" fontId="2" fillId="34" borderId="37" xfId="0" applyNumberFormat="1" applyFont="1" applyFill="1" applyBorder="1" applyAlignment="1">
      <alignment horizontal="right"/>
    </xf>
    <xf numFmtId="0" fontId="2" fillId="0" borderId="34" xfId="0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1" fontId="2" fillId="0" borderId="22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/>
      <protection locked="0"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0" fontId="2" fillId="34" borderId="41" xfId="0" applyFont="1" applyFill="1" applyBorder="1" applyAlignment="1" applyProtection="1">
      <alignment/>
      <protection locked="0"/>
    </xf>
    <xf numFmtId="3" fontId="2" fillId="34" borderId="20" xfId="0" applyNumberFormat="1" applyFont="1" applyFill="1" applyBorder="1" applyAlignment="1" applyProtection="1">
      <alignment horizontal="right" vertical="center"/>
      <protection/>
    </xf>
    <xf numFmtId="3" fontId="2" fillId="34" borderId="42" xfId="0" applyNumberFormat="1" applyFont="1" applyFill="1" applyBorder="1" applyAlignment="1" applyProtection="1">
      <alignment horizontal="right" vertical="center"/>
      <protection/>
    </xf>
    <xf numFmtId="3" fontId="2" fillId="34" borderId="22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horizontal="right" vertical="center"/>
      <protection/>
    </xf>
    <xf numFmtId="3" fontId="8" fillId="33" borderId="12" xfId="0" applyNumberFormat="1" applyFont="1" applyFill="1" applyBorder="1" applyAlignment="1" applyProtection="1">
      <alignment horizontal="right" vertical="center"/>
      <protection/>
    </xf>
    <xf numFmtId="3" fontId="8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8" fillId="34" borderId="34" xfId="0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 horizontal="right" vertical="center"/>
      <protection/>
    </xf>
    <xf numFmtId="3" fontId="10" fillId="34" borderId="12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10" fillId="34" borderId="13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 locked="0"/>
    </xf>
    <xf numFmtId="3" fontId="10" fillId="34" borderId="0" xfId="0" applyNumberFormat="1" applyFont="1" applyFill="1" applyBorder="1" applyAlignment="1" applyProtection="1">
      <alignment horizontal="right" vertical="center"/>
      <protection/>
    </xf>
    <xf numFmtId="3" fontId="8" fillId="34" borderId="0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/>
      <protection locked="0"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3" fontId="2" fillId="34" borderId="0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wrapText="1" shrinkToFit="1"/>
      <protection locked="0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 applyProtection="1">
      <alignment horizontal="right" vertical="center"/>
      <protection/>
    </xf>
    <xf numFmtId="3" fontId="5" fillId="0" borderId="3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5" fillId="0" borderId="30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 applyProtection="1">
      <alignment/>
      <protection locked="0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Alignment="1" applyProtection="1">
      <alignment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9" fillId="0" borderId="39" xfId="0" applyFont="1" applyBorder="1" applyAlignment="1" applyProtection="1">
      <alignment/>
      <protection locked="0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 locked="0"/>
    </xf>
    <xf numFmtId="4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0" xfId="0" applyNumberFormat="1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" fontId="0" fillId="0" borderId="32" xfId="0" applyNumberFormat="1" applyFont="1" applyBorder="1" applyAlignment="1">
      <alignment/>
    </xf>
    <xf numFmtId="0" fontId="20" fillId="33" borderId="35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" fontId="20" fillId="33" borderId="13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2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1" fillId="0" borderId="5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4" fontId="21" fillId="0" borderId="30" xfId="0" applyNumberFormat="1" applyFont="1" applyBorder="1" applyAlignment="1">
      <alignment/>
    </xf>
    <xf numFmtId="4" fontId="20" fillId="33" borderId="54" xfId="0" applyNumberFormat="1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20" fillId="0" borderId="5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20" fillId="0" borderId="54" xfId="0" applyNumberFormat="1" applyFont="1" applyFill="1" applyBorder="1" applyAlignment="1">
      <alignment/>
    </xf>
    <xf numFmtId="0" fontId="20" fillId="0" borderId="35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33" xfId="0" applyFont="1" applyBorder="1" applyAlignment="1">
      <alignment/>
    </xf>
    <xf numFmtId="4" fontId="20" fillId="0" borderId="54" xfId="45" applyNumberFormat="1" applyFont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0" fillId="34" borderId="5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3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164" fontId="22" fillId="0" borderId="15" xfId="0" applyNumberFormat="1" applyFont="1" applyBorder="1" applyAlignment="1">
      <alignment horizontal="right"/>
    </xf>
    <xf numFmtId="164" fontId="22" fillId="0" borderId="30" xfId="0" applyNumberFormat="1" applyFont="1" applyBorder="1" applyAlignment="1">
      <alignment horizontal="right"/>
    </xf>
    <xf numFmtId="164" fontId="22" fillId="0" borderId="59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64" fontId="22" fillId="0" borderId="20" xfId="0" applyNumberFormat="1" applyFont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22" fillId="0" borderId="19" xfId="0" applyNumberFormat="1" applyFont="1" applyFill="1" applyBorder="1" applyAlignment="1">
      <alignment horizontal="right"/>
    </xf>
    <xf numFmtId="164" fontId="22" fillId="0" borderId="22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164" fontId="19" fillId="0" borderId="11" xfId="0" applyNumberFormat="1" applyFont="1" applyBorder="1" applyAlignment="1">
      <alignment horizontal="right"/>
    </xf>
    <xf numFmtId="164" fontId="19" fillId="0" borderId="13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21" fillId="0" borderId="34" xfId="0" applyFont="1" applyBorder="1" applyAlignment="1">
      <alignment/>
    </xf>
    <xf numFmtId="164" fontId="26" fillId="0" borderId="20" xfId="0" applyNumberFormat="1" applyFont="1" applyBorder="1" applyAlignment="1">
      <alignment horizontal="right"/>
    </xf>
    <xf numFmtId="164" fontId="26" fillId="0" borderId="22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164" fontId="27" fillId="0" borderId="11" xfId="0" applyNumberFormat="1" applyFont="1" applyBorder="1" applyAlignment="1">
      <alignment horizontal="right"/>
    </xf>
    <xf numFmtId="164" fontId="27" fillId="0" borderId="25" xfId="0" applyNumberFormat="1" applyFont="1" applyBorder="1" applyAlignment="1">
      <alignment horizontal="right"/>
    </xf>
    <xf numFmtId="164" fontId="27" fillId="0" borderId="13" xfId="0" applyNumberFormat="1" applyFont="1" applyBorder="1" applyAlignment="1">
      <alignment horizontal="right"/>
    </xf>
    <xf numFmtId="164" fontId="27" fillId="0" borderId="43" xfId="0" applyNumberFormat="1" applyFont="1" applyBorder="1" applyAlignment="1">
      <alignment horizontal="right"/>
    </xf>
    <xf numFmtId="0" fontId="25" fillId="0" borderId="21" xfId="0" applyFont="1" applyFill="1" applyBorder="1" applyAlignment="1">
      <alignment/>
    </xf>
    <xf numFmtId="164" fontId="22" fillId="0" borderId="51" xfId="0" applyNumberFormat="1" applyFont="1" applyFill="1" applyBorder="1" applyAlignment="1">
      <alignment horizontal="right"/>
    </xf>
    <xf numFmtId="164" fontId="22" fillId="0" borderId="60" xfId="0" applyNumberFormat="1" applyFont="1" applyFill="1" applyBorder="1" applyAlignment="1">
      <alignment horizontal="right"/>
    </xf>
    <xf numFmtId="164" fontId="22" fillId="0" borderId="16" xfId="0" applyNumberFormat="1" applyFont="1" applyFill="1" applyBorder="1" applyAlignment="1">
      <alignment horizontal="right"/>
    </xf>
    <xf numFmtId="164" fontId="22" fillId="0" borderId="60" xfId="0" applyNumberFormat="1" applyFont="1" applyBorder="1" applyAlignment="1">
      <alignment horizontal="right"/>
    </xf>
    <xf numFmtId="164" fontId="22" fillId="0" borderId="17" xfId="0" applyNumberFormat="1" applyFont="1" applyFill="1" applyBorder="1" applyAlignment="1">
      <alignment horizontal="right"/>
    </xf>
    <xf numFmtId="164" fontId="22" fillId="0" borderId="3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4" fontId="22" fillId="0" borderId="1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64" fontId="22" fillId="0" borderId="19" xfId="0" applyNumberFormat="1" applyFont="1" applyBorder="1" applyAlignment="1">
      <alignment horizontal="right"/>
    </xf>
    <xf numFmtId="164" fontId="22" fillId="0" borderId="32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164" fontId="19" fillId="0" borderId="11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164" fontId="20" fillId="0" borderId="61" xfId="0" applyNumberFormat="1" applyFont="1" applyFill="1" applyBorder="1" applyAlignment="1">
      <alignment horizontal="right"/>
    </xf>
    <xf numFmtId="164" fontId="20" fillId="0" borderId="61" xfId="0" applyNumberFormat="1" applyFont="1" applyBorder="1" applyAlignment="1">
      <alignment horizontal="right"/>
    </xf>
    <xf numFmtId="164" fontId="20" fillId="0" borderId="62" xfId="0" applyNumberFormat="1" applyFont="1" applyBorder="1" applyAlignment="1">
      <alignment horizontal="right"/>
    </xf>
    <xf numFmtId="0" fontId="20" fillId="34" borderId="27" xfId="0" applyFont="1" applyFill="1" applyBorder="1" applyAlignment="1">
      <alignment/>
    </xf>
    <xf numFmtId="164" fontId="20" fillId="34" borderId="28" xfId="0" applyNumberFormat="1" applyFont="1" applyFill="1" applyBorder="1" applyAlignment="1">
      <alignment horizontal="right"/>
    </xf>
    <xf numFmtId="164" fontId="20" fillId="34" borderId="61" xfId="0" applyNumberFormat="1" applyFont="1" applyFill="1" applyBorder="1" applyAlignment="1">
      <alignment horizontal="right"/>
    </xf>
    <xf numFmtId="164" fontId="20" fillId="34" borderId="6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34" borderId="23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11" fillId="34" borderId="42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9" fillId="0" borderId="64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65" xfId="0" applyFont="1" applyBorder="1" applyAlignment="1">
      <alignment/>
    </xf>
    <xf numFmtId="0" fontId="12" fillId="0" borderId="66" xfId="0" applyFont="1" applyBorder="1" applyAlignment="1">
      <alignment/>
    </xf>
    <xf numFmtId="0" fontId="2" fillId="0" borderId="67" xfId="0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right"/>
    </xf>
    <xf numFmtId="1" fontId="11" fillId="0" borderId="30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3" fontId="11" fillId="0" borderId="46" xfId="0" applyNumberFormat="1" applyFont="1" applyBorder="1" applyAlignment="1">
      <alignment horizontal="right"/>
    </xf>
    <xf numFmtId="0" fontId="11" fillId="0" borderId="68" xfId="0" applyFont="1" applyBorder="1" applyAlignment="1">
      <alignment/>
    </xf>
    <xf numFmtId="3" fontId="11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right"/>
    </xf>
    <xf numFmtId="1" fontId="11" fillId="0" borderId="32" xfId="0" applyNumberFormat="1" applyFont="1" applyBorder="1" applyAlignment="1">
      <alignment horizontal="right"/>
    </xf>
    <xf numFmtId="3" fontId="11" fillId="0" borderId="49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1" fontId="5" fillId="0" borderId="54" xfId="0" applyNumberFormat="1" applyFont="1" applyBorder="1" applyAlignment="1">
      <alignment horizontal="right"/>
    </xf>
    <xf numFmtId="0" fontId="11" fillId="0" borderId="69" xfId="0" applyFont="1" applyBorder="1" applyAlignment="1">
      <alignment/>
    </xf>
    <xf numFmtId="3" fontId="11" fillId="0" borderId="38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11" fillId="0" borderId="56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56" xfId="0" applyNumberFormat="1" applyFont="1" applyBorder="1" applyAlignment="1">
      <alignment horizontal="center"/>
    </xf>
    <xf numFmtId="0" fontId="9" fillId="0" borderId="70" xfId="0" applyFont="1" applyBorder="1" applyAlignment="1">
      <alignment/>
    </xf>
    <xf numFmtId="3" fontId="11" fillId="0" borderId="27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1" fontId="11" fillId="0" borderId="61" xfId="0" applyNumberFormat="1" applyFont="1" applyBorder="1" applyAlignment="1">
      <alignment horizontal="right"/>
    </xf>
    <xf numFmtId="1" fontId="11" fillId="0" borderId="62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center"/>
    </xf>
    <xf numFmtId="1" fontId="11" fillId="0" borderId="61" xfId="0" applyNumberFormat="1" applyFont="1" applyBorder="1" applyAlignment="1">
      <alignment horizontal="center"/>
    </xf>
    <xf numFmtId="1" fontId="11" fillId="0" borderId="62" xfId="0" applyNumberFormat="1" applyFont="1" applyBorder="1" applyAlignment="1">
      <alignment horizontal="center"/>
    </xf>
    <xf numFmtId="0" fontId="2" fillId="0" borderId="71" xfId="0" applyFont="1" applyBorder="1" applyAlignment="1">
      <alignment wrapText="1"/>
    </xf>
    <xf numFmtId="3" fontId="11" fillId="0" borderId="52" xfId="0" applyNumberFormat="1" applyFont="1" applyBorder="1" applyAlignment="1">
      <alignment horizontal="right"/>
    </xf>
    <xf numFmtId="0" fontId="2" fillId="0" borderId="67" xfId="0" applyFont="1" applyBorder="1" applyAlignment="1">
      <alignment wrapText="1"/>
    </xf>
    <xf numFmtId="0" fontId="11" fillId="0" borderId="53" xfId="0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1" fontId="12" fillId="0" borderId="43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1" fontId="12" fillId="0" borderId="54" xfId="0" applyNumberFormat="1" applyFont="1" applyBorder="1" applyAlignment="1">
      <alignment horizontal="right"/>
    </xf>
    <xf numFmtId="165" fontId="12" fillId="0" borderId="43" xfId="0" applyNumberFormat="1" applyFont="1" applyBorder="1" applyAlignment="1">
      <alignment horizontal="right"/>
    </xf>
    <xf numFmtId="165" fontId="11" fillId="0" borderId="43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1" fontId="5" fillId="0" borderId="22" xfId="0" applyNumberFormat="1" applyFont="1" applyBorder="1" applyAlignment="1">
      <alignment horizontal="right"/>
    </xf>
    <xf numFmtId="1" fontId="5" fillId="0" borderId="56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8" fillId="34" borderId="35" xfId="0" applyFont="1" applyFill="1" applyBorder="1" applyAlignment="1">
      <alignment/>
    </xf>
    <xf numFmtId="3" fontId="5" fillId="34" borderId="41" xfId="0" applyNumberFormat="1" applyFont="1" applyFill="1" applyBorder="1" applyAlignment="1">
      <alignment horizontal="right"/>
    </xf>
    <xf numFmtId="3" fontId="5" fillId="34" borderId="28" xfId="0" applyNumberFormat="1" applyFont="1" applyFill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1" fontId="5" fillId="0" borderId="29" xfId="0" applyNumberFormat="1" applyFont="1" applyBorder="1" applyAlignment="1">
      <alignment horizontal="right"/>
    </xf>
    <xf numFmtId="3" fontId="5" fillId="34" borderId="7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33" borderId="7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 indent="1"/>
    </xf>
    <xf numFmtId="3" fontId="8" fillId="33" borderId="12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16" xfId="0" applyNumberFormat="1" applyFont="1" applyBorder="1" applyAlignment="1">
      <alignment horizontal="right" indent="1"/>
    </xf>
    <xf numFmtId="3" fontId="2" fillId="0" borderId="6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 indent="1"/>
    </xf>
    <xf numFmtId="3" fontId="2" fillId="0" borderId="5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 horizontal="right" indent="1"/>
    </xf>
    <xf numFmtId="3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5" fontId="2" fillId="0" borderId="20" xfId="0" applyNumberFormat="1" applyFont="1" applyBorder="1" applyAlignment="1">
      <alignment horizontal="right" indent="1"/>
    </xf>
    <xf numFmtId="165" fontId="2" fillId="0" borderId="4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right" indent="1"/>
    </xf>
    <xf numFmtId="3" fontId="2" fillId="0" borderId="42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0" fontId="20" fillId="0" borderId="2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3" fontId="20" fillId="0" borderId="57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5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0" fillId="0" borderId="75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0" fontId="0" fillId="0" borderId="40" xfId="0" applyFon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1" fontId="0" fillId="0" borderId="37" xfId="0" applyNumberFormat="1" applyBorder="1" applyAlignment="1">
      <alignment horizontal="center"/>
    </xf>
    <xf numFmtId="0" fontId="0" fillId="0" borderId="76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/>
    </xf>
    <xf numFmtId="1" fontId="0" fillId="0" borderId="30" xfId="0" applyNumberFormat="1" applyBorder="1" applyAlignment="1">
      <alignment horizontal="center"/>
    </xf>
    <xf numFmtId="0" fontId="0" fillId="0" borderId="77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78" xfId="0" applyBorder="1" applyAlignment="1">
      <alignment horizontal="right"/>
    </xf>
    <xf numFmtId="4" fontId="0" fillId="0" borderId="78" xfId="0" applyNumberForma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4" fontId="2" fillId="0" borderId="78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/>
    </xf>
    <xf numFmtId="0" fontId="20" fillId="0" borderId="41" xfId="0" applyFont="1" applyBorder="1" applyAlignment="1">
      <alignment horizontal="center"/>
    </xf>
    <xf numFmtId="4" fontId="20" fillId="0" borderId="61" xfId="0" applyNumberFormat="1" applyFont="1" applyBorder="1" applyAlignment="1">
      <alignment horizontal="right"/>
    </xf>
    <xf numFmtId="4" fontId="20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58" xfId="0" applyBorder="1" applyAlignment="1">
      <alignment horizontal="center"/>
    </xf>
    <xf numFmtId="0" fontId="0" fillId="0" borderId="40" xfId="0" applyFont="1" applyBorder="1" applyAlignment="1">
      <alignment wrapText="1"/>
    </xf>
    <xf numFmtId="4" fontId="0" fillId="0" borderId="40" xfId="0" applyNumberFormat="1" applyBorder="1" applyAlignment="1">
      <alignment/>
    </xf>
    <xf numFmtId="3" fontId="0" fillId="0" borderId="25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3" fontId="0" fillId="0" borderId="19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right"/>
    </xf>
    <xf numFmtId="3" fontId="2" fillId="0" borderId="1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right"/>
    </xf>
    <xf numFmtId="1" fontId="0" fillId="0" borderId="32" xfId="0" applyNumberForma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3" fontId="0" fillId="0" borderId="15" xfId="0" applyNumberFormat="1" applyFon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55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3" fontId="0" fillId="0" borderId="20" xfId="0" applyNumberFormat="1" applyFont="1" applyBorder="1" applyAlignment="1">
      <alignment horizontal="center"/>
    </xf>
    <xf numFmtId="0" fontId="20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3" fillId="0" borderId="78" xfId="0" applyNumberFormat="1" applyFont="1" applyBorder="1" applyAlignment="1">
      <alignment horizontal="right"/>
    </xf>
    <xf numFmtId="0" fontId="20" fillId="0" borderId="80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4" fontId="20" fillId="0" borderId="82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center"/>
    </xf>
    <xf numFmtId="4" fontId="20" fillId="0" borderId="84" xfId="0" applyNumberFormat="1" applyFont="1" applyBorder="1" applyAlignment="1">
      <alignment horizontal="right"/>
    </xf>
    <xf numFmtId="0" fontId="20" fillId="0" borderId="85" xfId="0" applyFont="1" applyBorder="1" applyAlignment="1">
      <alignment horizontal="center"/>
    </xf>
    <xf numFmtId="3" fontId="20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20" fillId="0" borderId="73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0" fillId="0" borderId="41" xfId="0" applyBorder="1" applyAlignment="1">
      <alignment/>
    </xf>
    <xf numFmtId="0" fontId="0" fillId="0" borderId="72" xfId="0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62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/>
    </xf>
    <xf numFmtId="166" fontId="2" fillId="0" borderId="30" xfId="0" applyNumberFormat="1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8" xfId="0" applyNumberFormat="1" applyBorder="1" applyAlignment="1">
      <alignment horizontal="center"/>
    </xf>
    <xf numFmtId="2" fontId="3" fillId="0" borderId="28" xfId="0" applyNumberFormat="1" applyFont="1" applyBorder="1" applyAlignment="1">
      <alignment/>
    </xf>
    <xf numFmtId="166" fontId="0" fillId="0" borderId="8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4" fontId="2" fillId="0" borderId="40" xfId="0" applyNumberFormat="1" applyFont="1" applyBorder="1" applyAlignment="1">
      <alignment/>
    </xf>
    <xf numFmtId="166" fontId="2" fillId="0" borderId="37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/>
    </xf>
    <xf numFmtId="0" fontId="2" fillId="0" borderId="49" xfId="0" applyFont="1" applyBorder="1" applyAlignment="1">
      <alignment horizontal="center" wrapText="1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wrapText="1"/>
    </xf>
    <xf numFmtId="166" fontId="2" fillId="0" borderId="3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55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78" xfId="0" applyBorder="1" applyAlignment="1">
      <alignment horizontal="center" wrapText="1"/>
    </xf>
    <xf numFmtId="2" fontId="0" fillId="0" borderId="78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4" fontId="20" fillId="0" borderId="28" xfId="0" applyNumberFormat="1" applyFont="1" applyBorder="1" applyAlignment="1">
      <alignment/>
    </xf>
    <xf numFmtId="166" fontId="0" fillId="0" borderId="29" xfId="0" applyNumberFormat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73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3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3" fillId="0" borderId="0" xfId="0" applyFont="1" applyFill="1" applyBorder="1" applyAlignment="1">
      <alignment wrapText="1"/>
    </xf>
    <xf numFmtId="0" fontId="41" fillId="0" borderId="0" xfId="0" applyFont="1" applyAlignment="1">
      <alignment/>
    </xf>
    <xf numFmtId="169" fontId="41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20" fillId="0" borderId="87" xfId="0" applyFont="1" applyBorder="1" applyAlignment="1">
      <alignment/>
    </xf>
    <xf numFmtId="0" fontId="20" fillId="0" borderId="8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53" xfId="0" applyFont="1" applyBorder="1" applyAlignment="1">
      <alignment/>
    </xf>
    <xf numFmtId="0" fontId="20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52" xfId="0" applyNumberFormat="1" applyFont="1" applyBorder="1" applyAlignment="1">
      <alignment/>
    </xf>
    <xf numFmtId="0" fontId="0" fillId="0" borderId="91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20" fillId="0" borderId="46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92" xfId="0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0" fillId="0" borderId="93" xfId="0" applyFont="1" applyBorder="1" applyAlignment="1">
      <alignment/>
    </xf>
    <xf numFmtId="0" fontId="20" fillId="0" borderId="79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4" fontId="0" fillId="0" borderId="72" xfId="0" applyNumberFormat="1" applyFont="1" applyBorder="1" applyAlignment="1">
      <alignment/>
    </xf>
    <xf numFmtId="0" fontId="0" fillId="0" borderId="94" xfId="0" applyFont="1" applyBorder="1" applyAlignment="1">
      <alignment/>
    </xf>
    <xf numFmtId="4" fontId="0" fillId="0" borderId="79" xfId="0" applyNumberFormat="1" applyFont="1" applyBorder="1" applyAlignment="1">
      <alignment/>
    </xf>
    <xf numFmtId="4" fontId="0" fillId="0" borderId="78" xfId="0" applyNumberFormat="1" applyFont="1" applyBorder="1" applyAlignment="1">
      <alignment/>
    </xf>
    <xf numFmtId="4" fontId="0" fillId="0" borderId="80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95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57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0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89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2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3" xfId="0" applyFont="1" applyBorder="1" applyAlignment="1">
      <alignment/>
    </xf>
    <xf numFmtId="4" fontId="0" fillId="0" borderId="98" xfId="0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0" fontId="20" fillId="0" borderId="57" xfId="0" applyFont="1" applyBorder="1" applyAlignment="1">
      <alignment/>
    </xf>
    <xf numFmtId="0" fontId="20" fillId="0" borderId="6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4" fontId="3" fillId="0" borderId="89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34" borderId="73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34" borderId="36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01" xfId="0" applyFont="1" applyBorder="1" applyAlignment="1">
      <alignment horizontal="center"/>
    </xf>
    <xf numFmtId="0" fontId="20" fillId="0" borderId="3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3" fontId="0" fillId="0" borderId="102" xfId="0" applyNumberFormat="1" applyFont="1" applyBorder="1" applyAlignment="1">
      <alignment horizontal="right" indent="1"/>
    </xf>
    <xf numFmtId="3" fontId="0" fillId="0" borderId="103" xfId="0" applyNumberFormat="1" applyFont="1" applyBorder="1" applyAlignment="1">
      <alignment horizontal="right" indent="1"/>
    </xf>
    <xf numFmtId="3" fontId="0" fillId="0" borderId="104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165" fontId="0" fillId="0" borderId="105" xfId="0" applyNumberFormat="1" applyFont="1" applyBorder="1" applyAlignment="1">
      <alignment horizontal="right" indent="1"/>
    </xf>
    <xf numFmtId="3" fontId="0" fillId="0" borderId="105" xfId="0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20" fillId="36" borderId="106" xfId="0" applyNumberFormat="1" applyFont="1" applyFill="1" applyBorder="1" applyAlignment="1">
      <alignment horizontal="right" indent="1"/>
    </xf>
    <xf numFmtId="3" fontId="20" fillId="36" borderId="106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3"/>
  <sheetViews>
    <sheetView zoomScalePageLayoutView="0" workbookViewId="0" topLeftCell="A26">
      <selection activeCell="E81" sqref="E81"/>
    </sheetView>
  </sheetViews>
  <sheetFormatPr defaultColWidth="9.00390625" defaultRowHeight="12.75"/>
  <cols>
    <col min="1" max="1" width="36.625" style="1" customWidth="1"/>
    <col min="2" max="2" width="9.625" style="2" customWidth="1"/>
    <col min="3" max="4" width="10.125" style="2" customWidth="1"/>
    <col min="5" max="5" width="10.25390625" style="2" customWidth="1"/>
    <col min="6" max="6" width="10.125" style="3" customWidth="1"/>
    <col min="7" max="7" width="8.25390625" style="2" customWidth="1"/>
    <col min="8" max="16384" width="9.125" style="2" customWidth="1"/>
  </cols>
  <sheetData>
    <row r="1" s="3" customFormat="1" ht="12.75">
      <c r="A1" s="1"/>
    </row>
    <row r="2" s="3" customFormat="1" ht="12.75">
      <c r="A2" s="1"/>
    </row>
    <row r="3" s="3" customFormat="1" ht="15" customHeight="1">
      <c r="A3" s="4"/>
    </row>
    <row r="4" s="3" customFormat="1" ht="12.75" customHeight="1">
      <c r="A4" s="4"/>
    </row>
    <row r="5" s="3" customFormat="1" ht="15.75">
      <c r="A5" s="5" t="s">
        <v>0</v>
      </c>
    </row>
    <row r="6" s="3" customFormat="1" ht="12.75">
      <c r="A6" s="1"/>
    </row>
    <row r="7" spans="1:7" s="3" customFormat="1" ht="26.25">
      <c r="A7" s="6" t="s">
        <v>1</v>
      </c>
      <c r="B7" s="7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9" t="s">
        <v>7</v>
      </c>
    </row>
    <row r="8" spans="1:7" s="3" customFormat="1" ht="15" customHeight="1">
      <c r="A8" s="10" t="s">
        <v>8</v>
      </c>
      <c r="B8" s="11">
        <v>700</v>
      </c>
      <c r="C8" s="11">
        <v>700</v>
      </c>
      <c r="D8" s="11">
        <v>707.6</v>
      </c>
      <c r="E8" s="12">
        <f aca="true" t="shared" si="0" ref="E8:E18">D8/C8*100</f>
        <v>101.08571428571429</v>
      </c>
      <c r="F8" s="11">
        <v>738</v>
      </c>
      <c r="G8" s="13">
        <f>D8/F8*100</f>
        <v>95.88075880758808</v>
      </c>
    </row>
    <row r="9" spans="1:7" s="3" customFormat="1" ht="15" customHeight="1">
      <c r="A9" s="10" t="s">
        <v>9</v>
      </c>
      <c r="B9" s="11">
        <v>80</v>
      </c>
      <c r="C9" s="11">
        <v>80</v>
      </c>
      <c r="D9" s="11">
        <v>60.3</v>
      </c>
      <c r="E9" s="12">
        <f t="shared" si="0"/>
        <v>75.37499999999999</v>
      </c>
      <c r="F9" s="11">
        <v>0</v>
      </c>
      <c r="G9" s="13">
        <v>0</v>
      </c>
    </row>
    <row r="10" spans="1:7" s="3" customFormat="1" ht="15" customHeight="1">
      <c r="A10" s="10" t="s">
        <v>10</v>
      </c>
      <c r="B10" s="11">
        <v>600</v>
      </c>
      <c r="C10" s="11">
        <v>600</v>
      </c>
      <c r="D10" s="11">
        <v>1782.6</v>
      </c>
      <c r="E10" s="12">
        <f t="shared" si="0"/>
        <v>297.09999999999997</v>
      </c>
      <c r="F10" s="11">
        <v>799</v>
      </c>
      <c r="G10" s="13">
        <f>D10/F10*100</f>
        <v>223.10387984981224</v>
      </c>
    </row>
    <row r="11" spans="1:7" s="3" customFormat="1" ht="15" customHeight="1">
      <c r="A11" s="10" t="s">
        <v>11</v>
      </c>
      <c r="B11" s="11">
        <v>3</v>
      </c>
      <c r="C11" s="11">
        <v>3</v>
      </c>
      <c r="D11" s="11">
        <v>0</v>
      </c>
      <c r="E11" s="12">
        <f t="shared" si="0"/>
        <v>0</v>
      </c>
      <c r="F11" s="11">
        <v>5</v>
      </c>
      <c r="G11" s="13">
        <v>0</v>
      </c>
    </row>
    <row r="12" spans="1:7" s="3" customFormat="1" ht="15" customHeight="1">
      <c r="A12" s="10" t="s">
        <v>12</v>
      </c>
      <c r="B12" s="11">
        <v>342</v>
      </c>
      <c r="C12" s="11">
        <v>342</v>
      </c>
      <c r="D12" s="11">
        <v>180.5</v>
      </c>
      <c r="E12" s="12">
        <f t="shared" si="0"/>
        <v>52.77777777777778</v>
      </c>
      <c r="F12" s="11">
        <v>1465</v>
      </c>
      <c r="G12" s="13">
        <f>D12/F12*100</f>
        <v>12.320819112627987</v>
      </c>
    </row>
    <row r="13" spans="1:7" s="3" customFormat="1" ht="15" customHeight="1">
      <c r="A13" s="14" t="s">
        <v>13</v>
      </c>
      <c r="B13" s="15">
        <v>2575</v>
      </c>
      <c r="C13" s="15">
        <v>2575</v>
      </c>
      <c r="D13" s="15">
        <v>2025.2</v>
      </c>
      <c r="E13" s="12">
        <f t="shared" si="0"/>
        <v>78.64854368932039</v>
      </c>
      <c r="F13" s="15">
        <v>2894</v>
      </c>
      <c r="G13" s="13">
        <f>D13/F13*100</f>
        <v>69.97926744989634</v>
      </c>
    </row>
    <row r="14" spans="1:7" s="3" customFormat="1" ht="15" customHeight="1">
      <c r="A14" s="14" t="s">
        <v>14</v>
      </c>
      <c r="B14" s="15">
        <v>12483</v>
      </c>
      <c r="C14" s="15">
        <v>12483</v>
      </c>
      <c r="D14" s="15">
        <v>12603</v>
      </c>
      <c r="E14" s="16">
        <f t="shared" si="0"/>
        <v>100.96130737803412</v>
      </c>
      <c r="F14" s="15">
        <v>10339</v>
      </c>
      <c r="G14" s="13">
        <f>D14/F14*100</f>
        <v>121.89766902021472</v>
      </c>
    </row>
    <row r="15" spans="1:7" s="3" customFormat="1" ht="15" customHeight="1">
      <c r="A15" s="17" t="s">
        <v>15</v>
      </c>
      <c r="B15" s="18">
        <f>SUM(B8:B14)</f>
        <v>16783</v>
      </c>
      <c r="C15" s="19">
        <f>SUM(C8:C14)</f>
        <v>16783</v>
      </c>
      <c r="D15" s="19">
        <f>SUM(D8:D14)</f>
        <v>17359.2</v>
      </c>
      <c r="E15" s="18">
        <f t="shared" si="0"/>
        <v>103.43323601263184</v>
      </c>
      <c r="F15" s="19">
        <f>SUM(F8:F14)</f>
        <v>16240</v>
      </c>
      <c r="G15" s="20">
        <f>D15/F15*100</f>
        <v>106.89162561576356</v>
      </c>
    </row>
    <row r="16" spans="1:7" s="3" customFormat="1" ht="15" customHeight="1">
      <c r="A16" s="21" t="s">
        <v>16</v>
      </c>
      <c r="B16" s="22">
        <v>0</v>
      </c>
      <c r="C16" s="22">
        <v>30</v>
      </c>
      <c r="D16" s="22">
        <v>30</v>
      </c>
      <c r="E16" s="12">
        <f t="shared" si="0"/>
        <v>100</v>
      </c>
      <c r="F16" s="22">
        <v>52</v>
      </c>
      <c r="G16" s="13">
        <v>0</v>
      </c>
    </row>
    <row r="17" spans="1:7" s="3" customFormat="1" ht="15" customHeight="1">
      <c r="A17" s="10" t="s">
        <v>17</v>
      </c>
      <c r="B17" s="11">
        <v>4342</v>
      </c>
      <c r="C17" s="11">
        <v>4342</v>
      </c>
      <c r="D17" s="11">
        <v>3128</v>
      </c>
      <c r="E17" s="12">
        <f t="shared" si="0"/>
        <v>72.04053431598342</v>
      </c>
      <c r="F17" s="11">
        <v>5486</v>
      </c>
      <c r="G17" s="13">
        <f>D17/F17*100</f>
        <v>57.01786365293474</v>
      </c>
    </row>
    <row r="18" spans="1:7" s="3" customFormat="1" ht="15" customHeight="1">
      <c r="A18" s="10" t="s">
        <v>18</v>
      </c>
      <c r="B18" s="11">
        <v>184</v>
      </c>
      <c r="C18" s="11">
        <v>184</v>
      </c>
      <c r="D18" s="11">
        <v>295</v>
      </c>
      <c r="E18" s="12">
        <f t="shared" si="0"/>
        <v>160.32608695652172</v>
      </c>
      <c r="F18" s="11">
        <v>245</v>
      </c>
      <c r="G18" s="13">
        <f>D18/F18*100</f>
        <v>120.40816326530613</v>
      </c>
    </row>
    <row r="19" spans="1:7" s="3" customFormat="1" ht="15" customHeight="1">
      <c r="A19" s="10" t="s">
        <v>19</v>
      </c>
      <c r="B19" s="11">
        <v>0</v>
      </c>
      <c r="C19" s="11">
        <v>0</v>
      </c>
      <c r="D19" s="11">
        <v>10.9</v>
      </c>
      <c r="E19" s="12">
        <v>0</v>
      </c>
      <c r="F19" s="11">
        <v>0</v>
      </c>
      <c r="G19" s="13">
        <v>0</v>
      </c>
    </row>
    <row r="20" spans="1:7" s="3" customFormat="1" ht="15" customHeight="1">
      <c r="A20" s="10" t="s">
        <v>20</v>
      </c>
      <c r="B20" s="11">
        <v>0</v>
      </c>
      <c r="C20" s="11">
        <f>4343.2</f>
        <v>4343.2</v>
      </c>
      <c r="D20" s="11">
        <v>4226</v>
      </c>
      <c r="E20" s="12">
        <f>D20/C20*100</f>
        <v>97.30152882667159</v>
      </c>
      <c r="F20" s="11">
        <v>3428</v>
      </c>
      <c r="G20" s="13">
        <f aca="true" t="shared" si="1" ref="G20:G25">D20/F20*100</f>
        <v>123.27887981330221</v>
      </c>
    </row>
    <row r="21" spans="1:7" s="3" customFormat="1" ht="15" customHeight="1">
      <c r="A21" s="10" t="s">
        <v>21</v>
      </c>
      <c r="B21" s="11">
        <v>0</v>
      </c>
      <c r="C21" s="11">
        <v>0</v>
      </c>
      <c r="D21" s="11">
        <v>1</v>
      </c>
      <c r="E21" s="12">
        <v>0</v>
      </c>
      <c r="F21" s="11">
        <v>45</v>
      </c>
      <c r="G21" s="13">
        <f t="shared" si="1"/>
        <v>2.2222222222222223</v>
      </c>
    </row>
    <row r="22" spans="1:7" s="3" customFormat="1" ht="15" customHeight="1">
      <c r="A22" s="10" t="s">
        <v>22</v>
      </c>
      <c r="B22" s="11">
        <v>0</v>
      </c>
      <c r="C22" s="11">
        <v>0</v>
      </c>
      <c r="D22" s="11">
        <v>0</v>
      </c>
      <c r="E22" s="12">
        <v>0</v>
      </c>
      <c r="F22" s="11">
        <v>300</v>
      </c>
      <c r="G22" s="13">
        <f t="shared" si="1"/>
        <v>0</v>
      </c>
    </row>
    <row r="23" spans="1:7" s="3" customFormat="1" ht="15" customHeight="1">
      <c r="A23" s="14" t="s">
        <v>23</v>
      </c>
      <c r="B23" s="15">
        <v>32</v>
      </c>
      <c r="C23" s="15">
        <v>1282</v>
      </c>
      <c r="D23" s="15">
        <v>1639</v>
      </c>
      <c r="E23" s="16">
        <f>D23/C23*100</f>
        <v>127.84711388455538</v>
      </c>
      <c r="F23" s="15">
        <v>3030</v>
      </c>
      <c r="G23" s="23">
        <f t="shared" si="1"/>
        <v>54.09240924092409</v>
      </c>
    </row>
    <row r="24" spans="1:7" s="3" customFormat="1" ht="15" customHeight="1">
      <c r="A24" s="24" t="s">
        <v>24</v>
      </c>
      <c r="B24" s="25">
        <f>SUM(B16:B23)</f>
        <v>4558</v>
      </c>
      <c r="C24" s="25">
        <f>SUM(C16:C23)</f>
        <v>10181.2</v>
      </c>
      <c r="D24" s="25">
        <f>SUM(D16:D23)</f>
        <v>9329.9</v>
      </c>
      <c r="E24" s="26">
        <f>D24/C24*100</f>
        <v>91.63851019526184</v>
      </c>
      <c r="F24" s="25">
        <f>SUM(F16:F23)</f>
        <v>12586</v>
      </c>
      <c r="G24" s="27">
        <f t="shared" si="1"/>
        <v>74.12919116478626</v>
      </c>
    </row>
    <row r="25" spans="1:7" s="3" customFormat="1" ht="15" customHeight="1">
      <c r="A25" s="28" t="s">
        <v>25</v>
      </c>
      <c r="B25" s="29">
        <f>B15+B24</f>
        <v>21341</v>
      </c>
      <c r="C25" s="29">
        <f>C15+C24</f>
        <v>26964.2</v>
      </c>
      <c r="D25" s="29">
        <f>D15+D24</f>
        <v>26689.1</v>
      </c>
      <c r="E25" s="30">
        <f>D25/C25*100</f>
        <v>98.97975834625169</v>
      </c>
      <c r="F25" s="29">
        <f>F15+F24</f>
        <v>28826</v>
      </c>
      <c r="G25" s="31">
        <f t="shared" si="1"/>
        <v>92.58690071463262</v>
      </c>
    </row>
    <row r="26" spans="1:7" s="3" customFormat="1" ht="15" customHeight="1">
      <c r="A26" s="32" t="s">
        <v>26</v>
      </c>
      <c r="B26" s="33">
        <v>0</v>
      </c>
      <c r="C26" s="33">
        <v>0</v>
      </c>
      <c r="D26" s="33">
        <v>0</v>
      </c>
      <c r="E26" s="34">
        <v>0</v>
      </c>
      <c r="F26" s="33">
        <v>276</v>
      </c>
      <c r="G26" s="35">
        <v>0</v>
      </c>
    </row>
    <row r="27" spans="1:7" s="3" customFormat="1" ht="15" customHeight="1">
      <c r="A27" s="36" t="s">
        <v>27</v>
      </c>
      <c r="B27" s="37">
        <v>21298</v>
      </c>
      <c r="C27" s="37">
        <v>21298</v>
      </c>
      <c r="D27" s="37">
        <v>21298</v>
      </c>
      <c r="E27" s="12">
        <f aca="true" t="shared" si="2" ref="E27:E34">D27/C27*100</f>
        <v>100</v>
      </c>
      <c r="F27" s="37">
        <v>19931</v>
      </c>
      <c r="G27" s="38">
        <f aca="true" t="shared" si="3" ref="G27:G32">D27/F27*100</f>
        <v>106.85866238522902</v>
      </c>
    </row>
    <row r="28" spans="1:7" s="3" customFormat="1" ht="15" customHeight="1">
      <c r="A28" s="36" t="s">
        <v>28</v>
      </c>
      <c r="B28" s="37">
        <v>82398</v>
      </c>
      <c r="C28" s="37">
        <v>82398</v>
      </c>
      <c r="D28" s="37">
        <v>82398</v>
      </c>
      <c r="E28" s="12">
        <f t="shared" si="2"/>
        <v>100</v>
      </c>
      <c r="F28" s="37">
        <v>80925</v>
      </c>
      <c r="G28" s="39">
        <f t="shared" si="3"/>
        <v>101.82020389249304</v>
      </c>
    </row>
    <row r="29" spans="1:7" s="3" customFormat="1" ht="15" customHeight="1">
      <c r="A29" s="36" t="s">
        <v>29</v>
      </c>
      <c r="B29" s="37">
        <v>0</v>
      </c>
      <c r="C29" s="37">
        <v>11677.67</v>
      </c>
      <c r="D29" s="37">
        <v>11678</v>
      </c>
      <c r="E29" s="12">
        <f t="shared" si="2"/>
        <v>100.00282590619534</v>
      </c>
      <c r="F29" s="37">
        <v>9857</v>
      </c>
      <c r="G29" s="38">
        <f t="shared" si="3"/>
        <v>118.47418078522878</v>
      </c>
    </row>
    <row r="30" spans="1:7" s="3" customFormat="1" ht="15" customHeight="1">
      <c r="A30" s="40" t="s">
        <v>30</v>
      </c>
      <c r="B30" s="41">
        <v>0</v>
      </c>
      <c r="C30" s="42">
        <v>26920.1</v>
      </c>
      <c r="D30" s="41">
        <v>26920.1</v>
      </c>
      <c r="E30" s="12">
        <f t="shared" si="2"/>
        <v>100</v>
      </c>
      <c r="F30" s="41">
        <v>25717</v>
      </c>
      <c r="G30" s="39">
        <f t="shared" si="3"/>
        <v>104.67822840922348</v>
      </c>
    </row>
    <row r="31" spans="1:7" s="3" customFormat="1" ht="15" customHeight="1">
      <c r="A31" s="43" t="s">
        <v>31</v>
      </c>
      <c r="B31" s="44">
        <v>0</v>
      </c>
      <c r="C31" s="44">
        <v>9710</v>
      </c>
      <c r="D31" s="44">
        <v>9710</v>
      </c>
      <c r="E31" s="12">
        <f t="shared" si="2"/>
        <v>100</v>
      </c>
      <c r="F31" s="44">
        <v>51314</v>
      </c>
      <c r="G31" s="39">
        <f t="shared" si="3"/>
        <v>18.922711150952956</v>
      </c>
    </row>
    <row r="32" spans="1:7" s="3" customFormat="1" ht="15" customHeight="1">
      <c r="A32" s="40" t="s">
        <v>32</v>
      </c>
      <c r="B32" s="41">
        <v>0</v>
      </c>
      <c r="C32" s="41">
        <v>6132.5</v>
      </c>
      <c r="D32" s="41">
        <v>4647.9</v>
      </c>
      <c r="E32" s="12">
        <f t="shared" si="2"/>
        <v>75.79127598858541</v>
      </c>
      <c r="F32" s="41">
        <v>7824</v>
      </c>
      <c r="G32" s="45">
        <f t="shared" si="3"/>
        <v>59.405674846625764</v>
      </c>
    </row>
    <row r="33" spans="1:7" s="3" customFormat="1" ht="15" customHeight="1">
      <c r="A33" s="40" t="s">
        <v>33</v>
      </c>
      <c r="B33" s="41">
        <v>500</v>
      </c>
      <c r="C33" s="41">
        <v>500</v>
      </c>
      <c r="D33" s="41">
        <v>500</v>
      </c>
      <c r="E33" s="16">
        <f t="shared" si="2"/>
        <v>100</v>
      </c>
      <c r="F33" s="41">
        <v>680</v>
      </c>
      <c r="G33" s="45">
        <f>D33/C33*100</f>
        <v>100</v>
      </c>
    </row>
    <row r="34" spans="1:7" s="3" customFormat="1" ht="15" customHeight="1">
      <c r="A34" s="28" t="s">
        <v>34</v>
      </c>
      <c r="B34" s="46">
        <f>SUM(B27:B33)</f>
        <v>104196</v>
      </c>
      <c r="C34" s="46">
        <f>SUM(C27:C33)</f>
        <v>158636.27</v>
      </c>
      <c r="D34" s="47">
        <f>SUM(D27:D33)</f>
        <v>157152</v>
      </c>
      <c r="E34" s="30">
        <f t="shared" si="2"/>
        <v>99.06435646778634</v>
      </c>
      <c r="F34" s="47">
        <f>SUM(F27:F33)</f>
        <v>196248</v>
      </c>
      <c r="G34" s="31">
        <f>D34/F34*100</f>
        <v>80.07826831356243</v>
      </c>
    </row>
    <row r="35" spans="1:7" ht="15" customHeight="1">
      <c r="A35" s="48"/>
      <c r="B35" s="49"/>
      <c r="C35" s="49"/>
      <c r="D35" s="50"/>
      <c r="E35" s="51"/>
      <c r="F35" s="52"/>
      <c r="G35" s="53"/>
    </row>
    <row r="36" spans="1:7" s="3" customFormat="1" ht="15" customHeight="1">
      <c r="A36" s="54" t="s">
        <v>35</v>
      </c>
      <c r="B36" s="29">
        <v>22000</v>
      </c>
      <c r="C36" s="29">
        <v>22000</v>
      </c>
      <c r="D36" s="29">
        <v>22000</v>
      </c>
      <c r="E36" s="30">
        <f>D36/C36*100</f>
        <v>100</v>
      </c>
      <c r="F36" s="29">
        <v>22000</v>
      </c>
      <c r="G36" s="31">
        <f>D36/F36*100</f>
        <v>100</v>
      </c>
    </row>
    <row r="37" spans="1:7" ht="15" customHeight="1">
      <c r="A37" s="55" t="s">
        <v>36</v>
      </c>
      <c r="B37" s="56">
        <f>SUM(B25+B26+B34+B36)</f>
        <v>147537</v>
      </c>
      <c r="C37" s="56">
        <f>SUM(C25+C26+C34+C36)</f>
        <v>207600.47</v>
      </c>
      <c r="D37" s="56">
        <f>SUM(D25+D26+D34+D36)</f>
        <v>205841.1</v>
      </c>
      <c r="E37" s="30">
        <f>D37/C37*100</f>
        <v>99.15252118648864</v>
      </c>
      <c r="F37" s="56">
        <v>247350</v>
      </c>
      <c r="G37" s="57">
        <f>D37/F37*100</f>
        <v>83.21855670103093</v>
      </c>
    </row>
    <row r="38" spans="1:7" ht="15" customHeight="1">
      <c r="A38" s="58"/>
      <c r="B38" s="59"/>
      <c r="C38" s="59"/>
      <c r="D38" s="59"/>
      <c r="E38" s="59"/>
      <c r="F38" s="60"/>
      <c r="G38" s="59"/>
    </row>
    <row r="39" spans="1:7" ht="15" customHeight="1">
      <c r="A39" s="58" t="s">
        <v>37</v>
      </c>
      <c r="B39" s="59"/>
      <c r="C39" s="59"/>
      <c r="D39" s="59"/>
      <c r="E39" s="59"/>
      <c r="F39" s="60"/>
      <c r="G39" s="59"/>
    </row>
    <row r="40" spans="1:7" ht="16.5" customHeight="1">
      <c r="A40" s="58"/>
      <c r="B40" s="59"/>
      <c r="C40" s="59"/>
      <c r="D40" s="59"/>
      <c r="E40" s="59"/>
      <c r="F40" s="60"/>
      <c r="G40" s="59"/>
    </row>
    <row r="41" spans="1:7" ht="12.75">
      <c r="A41" s="58" t="s">
        <v>38</v>
      </c>
      <c r="B41" s="59"/>
      <c r="C41" s="59"/>
      <c r="D41" s="59"/>
      <c r="E41" s="59"/>
      <c r="F41" s="60"/>
      <c r="G41" s="59"/>
    </row>
    <row r="42" spans="1:7" ht="13.5" customHeight="1">
      <c r="A42" s="58" t="s">
        <v>39</v>
      </c>
      <c r="B42" s="59" t="s">
        <v>40</v>
      </c>
      <c r="C42" s="59"/>
      <c r="D42" s="59"/>
      <c r="E42" s="59"/>
      <c r="F42" s="60"/>
      <c r="G42" s="59"/>
    </row>
    <row r="43" spans="1:7" ht="12.75">
      <c r="A43" s="58" t="s">
        <v>41</v>
      </c>
      <c r="B43" s="59"/>
      <c r="C43" s="59"/>
      <c r="D43" s="59"/>
      <c r="E43" s="59"/>
      <c r="F43" s="60"/>
      <c r="G43" s="59"/>
    </row>
    <row r="44" spans="1:7" ht="12.75">
      <c r="A44" s="58" t="s">
        <v>42</v>
      </c>
      <c r="B44" s="59"/>
      <c r="C44" s="59"/>
      <c r="D44" s="59"/>
      <c r="E44" s="59"/>
      <c r="F44" s="60"/>
      <c r="G44" s="59"/>
    </row>
    <row r="45" spans="1:7" ht="13.5" customHeight="1">
      <c r="A45" s="58" t="s">
        <v>43</v>
      </c>
      <c r="B45" s="59"/>
      <c r="C45" s="59"/>
      <c r="D45" s="59"/>
      <c r="E45" s="59"/>
      <c r="F45" s="60"/>
      <c r="G45" s="59"/>
    </row>
    <row r="46" spans="1:7" ht="15" customHeight="1">
      <c r="A46" s="58" t="s">
        <v>44</v>
      </c>
      <c r="B46" s="59"/>
      <c r="C46" s="59"/>
      <c r="D46" s="59"/>
      <c r="E46" s="59"/>
      <c r="F46" s="60"/>
      <c r="G46" s="59"/>
    </row>
    <row r="47" spans="1:7" ht="14.25" customHeight="1">
      <c r="A47" s="61"/>
      <c r="B47" s="59"/>
      <c r="C47" s="59"/>
      <c r="D47" s="59"/>
      <c r="E47" s="59"/>
      <c r="F47" s="60"/>
      <c r="G47" s="59"/>
    </row>
    <row r="48" spans="1:7" ht="26.25">
      <c r="A48" s="61"/>
      <c r="B48" s="59"/>
      <c r="C48" s="59"/>
      <c r="D48" s="59"/>
      <c r="E48" s="59"/>
      <c r="F48" s="60"/>
      <c r="G48" s="59"/>
    </row>
    <row r="49" spans="1:7" ht="26.25">
      <c r="A49" s="61"/>
      <c r="B49" s="59"/>
      <c r="C49" s="59"/>
      <c r="D49" s="59"/>
      <c r="E49" s="59"/>
      <c r="F49" s="60"/>
      <c r="G49" s="59"/>
    </row>
    <row r="50" spans="1:7" ht="12.75">
      <c r="A50" s="58"/>
      <c r="B50" s="59"/>
      <c r="C50" s="59"/>
      <c r="D50" s="59"/>
      <c r="E50" s="59"/>
      <c r="F50" s="60"/>
      <c r="G50" s="59"/>
    </row>
    <row r="51" spans="1:7" ht="12.75">
      <c r="A51" s="58"/>
      <c r="B51" s="59"/>
      <c r="C51" s="59"/>
      <c r="D51" s="59"/>
      <c r="E51" s="59"/>
      <c r="F51" s="60"/>
      <c r="G51" s="59"/>
    </row>
    <row r="52" spans="1:7" ht="12.75">
      <c r="A52" s="58"/>
      <c r="B52" s="59"/>
      <c r="C52" s="59"/>
      <c r="D52" s="59"/>
      <c r="E52" s="59"/>
      <c r="F52" s="60"/>
      <c r="G52" s="59"/>
    </row>
    <row r="53" spans="1:7" ht="12.75">
      <c r="A53" s="58"/>
      <c r="B53" s="59"/>
      <c r="C53" s="59"/>
      <c r="D53" s="59"/>
      <c r="E53" s="59"/>
      <c r="F53" s="60"/>
      <c r="G53" s="59"/>
    </row>
    <row r="54" spans="1:7" ht="12.75">
      <c r="A54" s="58"/>
      <c r="B54" s="59"/>
      <c r="C54" s="59"/>
      <c r="D54" s="59"/>
      <c r="E54" s="59"/>
      <c r="F54" s="60"/>
      <c r="G54" s="59"/>
    </row>
    <row r="55" spans="1:7" ht="15.75">
      <c r="A55" s="62" t="s">
        <v>0</v>
      </c>
      <c r="B55" s="59"/>
      <c r="C55" s="59"/>
      <c r="D55" s="59"/>
      <c r="E55" s="59"/>
      <c r="F55" s="60"/>
      <c r="G55" s="59"/>
    </row>
    <row r="56" spans="1:7" ht="12.75">
      <c r="A56" s="58"/>
      <c r="B56" s="59"/>
      <c r="C56" s="59"/>
      <c r="D56" s="59"/>
      <c r="E56" s="59"/>
      <c r="F56" s="60"/>
      <c r="G56" s="59"/>
    </row>
    <row r="57" spans="1:7" s="3" customFormat="1" ht="26.25">
      <c r="A57" s="63" t="s">
        <v>45</v>
      </c>
      <c r="B57" s="64" t="s">
        <v>2</v>
      </c>
      <c r="C57" s="64" t="s">
        <v>3</v>
      </c>
      <c r="D57" s="64" t="s">
        <v>4</v>
      </c>
      <c r="E57" s="64" t="s">
        <v>46</v>
      </c>
      <c r="F57" s="64" t="s">
        <v>6</v>
      </c>
      <c r="G57" s="65" t="s">
        <v>7</v>
      </c>
    </row>
    <row r="58" spans="1:8" ht="12.75">
      <c r="A58" s="66"/>
      <c r="B58" s="67"/>
      <c r="C58" s="67"/>
      <c r="D58" s="67"/>
      <c r="E58" s="67"/>
      <c r="F58" s="68"/>
      <c r="G58" s="69"/>
      <c r="H58" s="70"/>
    </row>
    <row r="59" spans="1:7" s="3" customFormat="1" ht="12.75">
      <c r="A59" s="71" t="s">
        <v>47</v>
      </c>
      <c r="B59" s="72">
        <v>681</v>
      </c>
      <c r="C59" s="73">
        <v>781</v>
      </c>
      <c r="D59" s="73">
        <v>126.68</v>
      </c>
      <c r="E59" s="74">
        <f aca="true" t="shared" si="4" ref="E59:E68">D59/C59*100</f>
        <v>16.220230473751602</v>
      </c>
      <c r="F59" s="73">
        <v>211</v>
      </c>
      <c r="G59" s="75">
        <f aca="true" t="shared" si="5" ref="G59:G68">D59/F59*100</f>
        <v>60.03791469194313</v>
      </c>
    </row>
    <row r="60" spans="1:7" s="3" customFormat="1" ht="12.75">
      <c r="A60" s="76" t="s">
        <v>48</v>
      </c>
      <c r="B60" s="73">
        <v>13400</v>
      </c>
      <c r="C60" s="77">
        <v>18451.3</v>
      </c>
      <c r="D60" s="73">
        <v>16929.96</v>
      </c>
      <c r="E60" s="74">
        <f t="shared" si="4"/>
        <v>91.75483570263341</v>
      </c>
      <c r="F60" s="73">
        <v>17365</v>
      </c>
      <c r="G60" s="75">
        <f t="shared" si="5"/>
        <v>97.4947307803052</v>
      </c>
    </row>
    <row r="61" spans="1:7" s="3" customFormat="1" ht="12.75">
      <c r="A61" s="76" t="s">
        <v>49</v>
      </c>
      <c r="B61" s="72">
        <v>4230</v>
      </c>
      <c r="C61" s="72">
        <v>2960</v>
      </c>
      <c r="D61" s="72">
        <v>2219.06</v>
      </c>
      <c r="E61" s="74">
        <f t="shared" si="4"/>
        <v>74.96824324324324</v>
      </c>
      <c r="F61" s="72">
        <v>3609</v>
      </c>
      <c r="G61" s="75">
        <f t="shared" si="5"/>
        <v>61.48683845940703</v>
      </c>
    </row>
    <row r="62" spans="1:7" s="3" customFormat="1" ht="15" customHeight="1">
      <c r="A62" s="76" t="s">
        <v>50</v>
      </c>
      <c r="B62" s="72">
        <v>36061</v>
      </c>
      <c r="C62" s="72">
        <v>64080.3</v>
      </c>
      <c r="D62" s="72">
        <v>56036.15</v>
      </c>
      <c r="E62" s="74">
        <f t="shared" si="4"/>
        <v>87.44676601077086</v>
      </c>
      <c r="F62" s="72">
        <v>69422</v>
      </c>
      <c r="G62" s="75">
        <f t="shared" si="5"/>
        <v>80.71814410417447</v>
      </c>
    </row>
    <row r="63" spans="1:7" s="3" customFormat="1" ht="15" customHeight="1">
      <c r="A63" s="76" t="s">
        <v>51</v>
      </c>
      <c r="B63" s="72">
        <v>16260</v>
      </c>
      <c r="C63" s="72">
        <v>24839.3</v>
      </c>
      <c r="D63" s="72">
        <v>21345.77</v>
      </c>
      <c r="E63" s="74">
        <f t="shared" si="4"/>
        <v>85.93547322187018</v>
      </c>
      <c r="F63" s="72">
        <v>19090</v>
      </c>
      <c r="G63" s="75">
        <f t="shared" si="5"/>
        <v>111.81650078575171</v>
      </c>
    </row>
    <row r="64" spans="1:7" s="3" customFormat="1" ht="15" customHeight="1">
      <c r="A64" s="76" t="s">
        <v>52</v>
      </c>
      <c r="B64" s="72">
        <v>17526</v>
      </c>
      <c r="C64" s="72">
        <v>18259.2</v>
      </c>
      <c r="D64" s="72">
        <v>16849.19</v>
      </c>
      <c r="E64" s="74">
        <f t="shared" si="4"/>
        <v>92.27781063792499</v>
      </c>
      <c r="F64" s="72">
        <v>17339</v>
      </c>
      <c r="G64" s="75">
        <f t="shared" si="5"/>
        <v>97.17509660303362</v>
      </c>
    </row>
    <row r="65" spans="1:7" s="3" customFormat="1" ht="15" customHeight="1">
      <c r="A65" s="76" t="s">
        <v>53</v>
      </c>
      <c r="B65" s="72">
        <v>1965</v>
      </c>
      <c r="C65" s="72">
        <v>8918.4</v>
      </c>
      <c r="D65" s="72">
        <v>5139.55</v>
      </c>
      <c r="E65" s="74">
        <f t="shared" si="4"/>
        <v>57.628610513096525</v>
      </c>
      <c r="F65" s="72">
        <v>2039</v>
      </c>
      <c r="G65" s="75">
        <f t="shared" si="5"/>
        <v>252.06228543403628</v>
      </c>
    </row>
    <row r="66" spans="1:7" s="3" customFormat="1" ht="15" customHeight="1">
      <c r="A66" s="76" t="s">
        <v>54</v>
      </c>
      <c r="B66" s="72">
        <v>670</v>
      </c>
      <c r="C66" s="72">
        <v>670</v>
      </c>
      <c r="D66" s="72">
        <v>338.1</v>
      </c>
      <c r="E66" s="74">
        <f t="shared" si="4"/>
        <v>50.462686567164184</v>
      </c>
      <c r="F66" s="72">
        <v>357</v>
      </c>
      <c r="G66" s="75">
        <f t="shared" si="5"/>
        <v>94.70588235294119</v>
      </c>
    </row>
    <row r="67" spans="1:7" s="3" customFormat="1" ht="15" customHeight="1">
      <c r="A67" s="76" t="s">
        <v>55</v>
      </c>
      <c r="B67" s="72">
        <v>94986</v>
      </c>
      <c r="C67" s="72">
        <v>104430.9</v>
      </c>
      <c r="D67" s="72">
        <v>82735.81</v>
      </c>
      <c r="E67" s="74">
        <f t="shared" si="4"/>
        <v>79.2254112527997</v>
      </c>
      <c r="F67" s="72">
        <v>80961</v>
      </c>
      <c r="G67" s="75">
        <f t="shared" si="5"/>
        <v>102.19217895035881</v>
      </c>
    </row>
    <row r="68" spans="1:9" s="3" customFormat="1" ht="15" customHeight="1">
      <c r="A68" s="76" t="s">
        <v>56</v>
      </c>
      <c r="B68" s="72">
        <v>5109</v>
      </c>
      <c r="C68" s="72">
        <v>10353.4</v>
      </c>
      <c r="D68" s="72">
        <v>1390.7</v>
      </c>
      <c r="E68" s="74">
        <f t="shared" si="4"/>
        <v>13.432302432051307</v>
      </c>
      <c r="F68" s="72">
        <v>3389</v>
      </c>
      <c r="G68" s="75">
        <f t="shared" si="5"/>
        <v>41.03570374741812</v>
      </c>
      <c r="I68" s="78"/>
    </row>
    <row r="69" spans="1:7" s="3" customFormat="1" ht="15" customHeight="1">
      <c r="A69" s="79"/>
      <c r="B69" s="72"/>
      <c r="C69" s="72"/>
      <c r="D69" s="72"/>
      <c r="E69" s="74"/>
      <c r="F69" s="72"/>
      <c r="G69" s="80"/>
    </row>
    <row r="70" spans="1:7" s="3" customFormat="1" ht="15" customHeight="1">
      <c r="A70" s="28" t="s">
        <v>57</v>
      </c>
      <c r="B70" s="81">
        <f>SUM(B59:B68)</f>
        <v>190888</v>
      </c>
      <c r="C70" s="82">
        <f>SUM(C59:C68)</f>
        <v>253743.8</v>
      </c>
      <c r="D70" s="81">
        <f>SUM(D59:D68)</f>
        <v>203110.97000000003</v>
      </c>
      <c r="E70" s="83">
        <f>D70/C70*100</f>
        <v>80.04568781582054</v>
      </c>
      <c r="F70" s="81">
        <f>SUM(F57:F68)</f>
        <v>213782</v>
      </c>
      <c r="G70" s="84">
        <f>D70/F70*100</f>
        <v>95.00845253576074</v>
      </c>
    </row>
    <row r="71" spans="1:7" s="3" customFormat="1" ht="15" customHeight="1">
      <c r="A71" s="85"/>
      <c r="B71" s="86"/>
      <c r="C71" s="86"/>
      <c r="D71" s="86"/>
      <c r="E71" s="87"/>
      <c r="F71" s="86"/>
      <c r="G71" s="88"/>
    </row>
    <row r="72" spans="1:7" s="3" customFormat="1" ht="15" customHeight="1">
      <c r="A72" s="76" t="s">
        <v>47</v>
      </c>
      <c r="B72" s="72">
        <v>6210</v>
      </c>
      <c r="C72" s="72">
        <v>6338</v>
      </c>
      <c r="D72" s="72">
        <v>3507.42</v>
      </c>
      <c r="E72" s="74">
        <f>D72/C72*100</f>
        <v>55.33953928684128</v>
      </c>
      <c r="F72" s="72">
        <v>3799</v>
      </c>
      <c r="G72" s="80">
        <f>D72/F72*100</f>
        <v>92.3248223216636</v>
      </c>
    </row>
    <row r="73" spans="1:7" s="3" customFormat="1" ht="15" customHeight="1">
      <c r="A73" s="76" t="s">
        <v>48</v>
      </c>
      <c r="B73" s="72">
        <v>500</v>
      </c>
      <c r="C73" s="72">
        <v>699</v>
      </c>
      <c r="D73" s="72">
        <v>527.75</v>
      </c>
      <c r="E73" s="74">
        <f>D73/C73*100</f>
        <v>75.50071530758225</v>
      </c>
      <c r="F73" s="72">
        <v>602</v>
      </c>
      <c r="G73" s="80">
        <f>D73/F73*100</f>
        <v>87.66611295681062</v>
      </c>
    </row>
    <row r="74" spans="1:7" s="3" customFormat="1" ht="15" customHeight="1">
      <c r="A74" s="76" t="s">
        <v>58</v>
      </c>
      <c r="B74" s="72">
        <v>4680</v>
      </c>
      <c r="C74" s="72">
        <v>3519</v>
      </c>
      <c r="D74" s="72">
        <v>428.63</v>
      </c>
      <c r="E74" s="74">
        <f>D74/C74*100</f>
        <v>12.180448991190678</v>
      </c>
      <c r="F74" s="72">
        <v>7763</v>
      </c>
      <c r="G74" s="80">
        <f>D74/F74*100</f>
        <v>5.521447893855468</v>
      </c>
    </row>
    <row r="75" spans="1:7" s="3" customFormat="1" ht="15" customHeight="1">
      <c r="A75" s="76" t="s">
        <v>59</v>
      </c>
      <c r="B75" s="72">
        <v>110030</v>
      </c>
      <c r="C75" s="72">
        <v>109945.1</v>
      </c>
      <c r="D75" s="72">
        <v>69466.58</v>
      </c>
      <c r="E75" s="74">
        <f>D75/C75*100</f>
        <v>63.18297040977724</v>
      </c>
      <c r="F75" s="72">
        <v>180245</v>
      </c>
      <c r="G75" s="80">
        <f>D75/F75*100</f>
        <v>38.540087103664455</v>
      </c>
    </row>
    <row r="76" spans="1:7" s="3" customFormat="1" ht="15" customHeight="1">
      <c r="A76" s="76" t="s">
        <v>51</v>
      </c>
      <c r="B76" s="72">
        <v>0</v>
      </c>
      <c r="C76" s="72">
        <v>0</v>
      </c>
      <c r="D76" s="72">
        <v>0</v>
      </c>
      <c r="E76" s="74">
        <v>0</v>
      </c>
      <c r="F76" s="72">
        <v>0</v>
      </c>
      <c r="G76" s="80">
        <v>0</v>
      </c>
    </row>
    <row r="77" spans="1:7" s="3" customFormat="1" ht="15" customHeight="1">
      <c r="A77" s="76" t="s">
        <v>52</v>
      </c>
      <c r="B77" s="72">
        <v>0</v>
      </c>
      <c r="C77" s="72">
        <v>0</v>
      </c>
      <c r="D77" s="72">
        <v>0</v>
      </c>
      <c r="E77" s="74">
        <v>0</v>
      </c>
      <c r="F77" s="72">
        <v>0</v>
      </c>
      <c r="G77" s="80">
        <v>0</v>
      </c>
    </row>
    <row r="78" spans="1:7" s="3" customFormat="1" ht="15" customHeight="1">
      <c r="A78" s="76" t="s">
        <v>53</v>
      </c>
      <c r="B78" s="72">
        <v>1477</v>
      </c>
      <c r="C78" s="72">
        <v>2944.1</v>
      </c>
      <c r="D78" s="72">
        <v>1921.35</v>
      </c>
      <c r="E78" s="74">
        <f>D78/C78*100</f>
        <v>65.26103053564756</v>
      </c>
      <c r="F78" s="72">
        <v>1382</v>
      </c>
      <c r="G78" s="80">
        <f>D78/F78*100</f>
        <v>139.02677279305354</v>
      </c>
    </row>
    <row r="79" spans="1:7" s="3" customFormat="1" ht="15" customHeight="1">
      <c r="A79" s="76" t="s">
        <v>54</v>
      </c>
      <c r="B79" s="72">
        <v>20870</v>
      </c>
      <c r="C79" s="72">
        <v>166059.2</v>
      </c>
      <c r="D79" s="72">
        <v>2528.41</v>
      </c>
      <c r="E79" s="74">
        <f>D79/C79*100</f>
        <v>1.522595556283542</v>
      </c>
      <c r="F79" s="72">
        <v>256</v>
      </c>
      <c r="G79" s="80">
        <f>D79/F79*100</f>
        <v>987.66015625</v>
      </c>
    </row>
    <row r="80" spans="1:7" s="3" customFormat="1" ht="15" customHeight="1">
      <c r="A80" s="76" t="s">
        <v>55</v>
      </c>
      <c r="B80" s="72">
        <v>3600</v>
      </c>
      <c r="C80" s="72">
        <v>3600</v>
      </c>
      <c r="D80" s="72">
        <v>1220.16</v>
      </c>
      <c r="E80" s="74">
        <f>D80/C80*100</f>
        <v>33.89333333333334</v>
      </c>
      <c r="F80" s="72">
        <v>1047</v>
      </c>
      <c r="G80" s="80">
        <f>D80/F80*100</f>
        <v>116.53868194842407</v>
      </c>
    </row>
    <row r="81" spans="1:7" s="3" customFormat="1" ht="15" customHeight="1">
      <c r="A81" s="76" t="s">
        <v>56</v>
      </c>
      <c r="B81" s="72">
        <v>0</v>
      </c>
      <c r="C81" s="72">
        <v>2.5</v>
      </c>
      <c r="D81" s="72">
        <v>2</v>
      </c>
      <c r="E81" s="74">
        <f>D81/C81*100</f>
        <v>80</v>
      </c>
      <c r="F81" s="72">
        <v>100</v>
      </c>
      <c r="G81" s="80">
        <f>D81/F81*100</f>
        <v>2</v>
      </c>
    </row>
    <row r="82" spans="1:7" s="3" customFormat="1" ht="15" customHeight="1">
      <c r="A82" s="89"/>
      <c r="B82" s="90"/>
      <c r="C82" s="90"/>
      <c r="D82" s="90"/>
      <c r="E82" s="91"/>
      <c r="F82" s="90"/>
      <c r="G82" s="92"/>
    </row>
    <row r="83" spans="1:7" s="3" customFormat="1" ht="15" customHeight="1">
      <c r="A83" s="93" t="s">
        <v>60</v>
      </c>
      <c r="B83" s="94">
        <f>SUM(B71:B81)</f>
        <v>147367</v>
      </c>
      <c r="C83" s="94">
        <f>SUM(C72:C81)</f>
        <v>293106.9</v>
      </c>
      <c r="D83" s="94">
        <f>SUM(D72:D81)</f>
        <v>79602.30000000002</v>
      </c>
      <c r="E83" s="94">
        <f>D83/C83*100</f>
        <v>27.15811193799942</v>
      </c>
      <c r="F83" s="94">
        <f>SUM(F72:F81)</f>
        <v>195194</v>
      </c>
      <c r="G83" s="95">
        <f>D83/F83*100</f>
        <v>40.78112032132136</v>
      </c>
    </row>
    <row r="84" spans="1:7" s="3" customFormat="1" ht="15" customHeight="1">
      <c r="A84" s="96"/>
      <c r="B84" s="97"/>
      <c r="C84" s="97"/>
      <c r="D84" s="98"/>
      <c r="E84" s="98"/>
      <c r="F84" s="98"/>
      <c r="G84" s="99"/>
    </row>
    <row r="85" spans="1:10" s="3" customFormat="1" ht="15" customHeight="1">
      <c r="A85" s="100" t="s">
        <v>61</v>
      </c>
      <c r="B85" s="101">
        <f>B70+B83</f>
        <v>338255</v>
      </c>
      <c r="C85" s="102">
        <f>C70+C83</f>
        <v>546850.7</v>
      </c>
      <c r="D85" s="101">
        <f>D70+D83</f>
        <v>282713.27</v>
      </c>
      <c r="E85" s="102">
        <f>D85/C85*100</f>
        <v>51.69843798316434</v>
      </c>
      <c r="F85" s="101">
        <f>F70+F83</f>
        <v>408976</v>
      </c>
      <c r="G85" s="103">
        <f>D85/F85*100</f>
        <v>69.12710525801026</v>
      </c>
      <c r="J85" s="104"/>
    </row>
    <row r="86" spans="1:7" ht="15" customHeight="1">
      <c r="A86" s="105" t="s">
        <v>62</v>
      </c>
      <c r="B86" s="106"/>
      <c r="C86" s="107"/>
      <c r="D86" s="106"/>
      <c r="E86" s="107"/>
      <c r="F86" s="108"/>
      <c r="G86" s="109"/>
    </row>
    <row r="87" spans="1:7" s="3" customFormat="1" ht="15" customHeight="1">
      <c r="A87" s="100" t="s">
        <v>63</v>
      </c>
      <c r="B87" s="101">
        <f>B37-B85</f>
        <v>-190718</v>
      </c>
      <c r="C87" s="102">
        <f>C37-C85</f>
        <v>-339250.23</v>
      </c>
      <c r="D87" s="102">
        <f>D37-D85</f>
        <v>-76872.17000000001</v>
      </c>
      <c r="E87" s="102">
        <f>D87/C87*100</f>
        <v>22.65943047407809</v>
      </c>
      <c r="F87" s="102">
        <f>F37-F85</f>
        <v>-161626</v>
      </c>
      <c r="G87" s="103">
        <f>D87/F87*100</f>
        <v>47.5617598653682</v>
      </c>
    </row>
    <row r="88" spans="1:7" ht="15" customHeight="1">
      <c r="A88" s="110"/>
      <c r="B88" s="111"/>
      <c r="C88" s="111"/>
      <c r="D88" s="111"/>
      <c r="E88" s="111"/>
      <c r="F88" s="112"/>
      <c r="G88" s="111"/>
    </row>
    <row r="89" spans="1:7" ht="15" customHeight="1">
      <c r="A89" s="113" t="s">
        <v>64</v>
      </c>
      <c r="B89" s="114"/>
      <c r="C89" s="114"/>
      <c r="D89" s="114"/>
      <c r="E89" s="114"/>
      <c r="F89" s="115"/>
      <c r="G89" s="114"/>
    </row>
    <row r="90" spans="1:7" s="60" customFormat="1" ht="23.25" customHeight="1">
      <c r="A90" s="116" t="s">
        <v>65</v>
      </c>
      <c r="B90" s="117">
        <v>193718</v>
      </c>
      <c r="C90" s="117">
        <v>342250.1</v>
      </c>
      <c r="D90" s="117" t="s">
        <v>66</v>
      </c>
      <c r="E90" s="118" t="s">
        <v>66</v>
      </c>
      <c r="F90" s="117" t="s">
        <v>66</v>
      </c>
      <c r="G90" s="119"/>
    </row>
    <row r="91" spans="1:7" s="60" customFormat="1" ht="15" customHeight="1">
      <c r="A91" s="120" t="s">
        <v>67</v>
      </c>
      <c r="B91" s="121">
        <v>-3000</v>
      </c>
      <c r="C91" s="121">
        <v>-3000</v>
      </c>
      <c r="D91" s="121" t="s">
        <v>66</v>
      </c>
      <c r="E91" s="122" t="s">
        <v>66</v>
      </c>
      <c r="F91" s="121" t="s">
        <v>66</v>
      </c>
      <c r="G91" s="123"/>
    </row>
    <row r="92" spans="1:7" s="60" customFormat="1" ht="15" customHeight="1">
      <c r="A92" s="120" t="s">
        <v>68</v>
      </c>
      <c r="B92" s="121">
        <v>190718</v>
      </c>
      <c r="C92" s="121">
        <v>339250.1</v>
      </c>
      <c r="D92" s="121">
        <v>-76872</v>
      </c>
      <c r="E92" s="122" t="s">
        <v>66</v>
      </c>
      <c r="F92" s="121">
        <v>-161626</v>
      </c>
      <c r="G92" s="123"/>
    </row>
    <row r="93" spans="1:7" s="128" customFormat="1" ht="30.75" customHeight="1">
      <c r="A93" s="124" t="s">
        <v>69</v>
      </c>
      <c r="B93" s="125">
        <f>SUM(B92)</f>
        <v>190718</v>
      </c>
      <c r="C93" s="125">
        <f>SUM(C92)</f>
        <v>339250.1</v>
      </c>
      <c r="D93" s="125">
        <f>D92</f>
        <v>-76872</v>
      </c>
      <c r="E93" s="126"/>
      <c r="F93" s="125">
        <f>SUM(F92)</f>
        <v>-161626</v>
      </c>
      <c r="G93" s="127"/>
    </row>
    <row r="94" spans="1:7" s="128" customFormat="1" ht="15" customHeight="1">
      <c r="A94" s="129" t="s">
        <v>70</v>
      </c>
      <c r="B94" s="130"/>
      <c r="C94" s="130"/>
      <c r="D94" s="130"/>
      <c r="E94" s="131"/>
      <c r="F94" s="130"/>
      <c r="G94" s="132"/>
    </row>
    <row r="95" spans="1:7" s="138" customFormat="1" ht="15" customHeight="1">
      <c r="A95" s="133"/>
      <c r="B95" s="134"/>
      <c r="C95" s="134"/>
      <c r="D95" s="134"/>
      <c r="E95" s="135"/>
      <c r="F95" s="136"/>
      <c r="G95" s="137"/>
    </row>
    <row r="96" spans="1:11" s="142" customFormat="1" ht="15" customHeight="1">
      <c r="A96" s="139" t="s">
        <v>71</v>
      </c>
      <c r="B96" s="140"/>
      <c r="C96" s="140"/>
      <c r="D96" s="140"/>
      <c r="E96" s="141"/>
      <c r="F96" s="140"/>
      <c r="G96" s="140"/>
      <c r="K96" s="128"/>
    </row>
    <row r="97" spans="1:8" s="138" customFormat="1" ht="15">
      <c r="A97" s="58"/>
      <c r="B97" s="59"/>
      <c r="C97" s="59"/>
      <c r="D97" s="59"/>
      <c r="E97" s="59"/>
      <c r="F97" s="60"/>
      <c r="G97" s="59"/>
      <c r="H97" s="143"/>
    </row>
    <row r="98" spans="1:8" s="138" customFormat="1" ht="15">
      <c r="A98" s="144" t="s">
        <v>72</v>
      </c>
      <c r="B98" s="59"/>
      <c r="C98" s="59"/>
      <c r="D98" s="59"/>
      <c r="E98" s="59"/>
      <c r="F98" s="60"/>
      <c r="G98" s="59"/>
      <c r="H98" s="143"/>
    </row>
    <row r="99" spans="1:8" s="138" customFormat="1" ht="15">
      <c r="A99" s="144" t="s">
        <v>73</v>
      </c>
      <c r="B99" s="2"/>
      <c r="C99" s="2"/>
      <c r="D99" s="2"/>
      <c r="E99" s="2"/>
      <c r="F99" s="3"/>
      <c r="G99" s="2"/>
      <c r="H99" s="143"/>
    </row>
    <row r="100" spans="1:8" ht="15">
      <c r="A100" s="144"/>
      <c r="H100" s="59"/>
    </row>
    <row r="101" spans="1:6" s="146" customFormat="1" ht="12.75">
      <c r="A101" s="145"/>
      <c r="F101" s="104"/>
    </row>
    <row r="102" spans="1:6" s="146" customFormat="1" ht="12.75">
      <c r="A102" s="145"/>
      <c r="F102" s="104"/>
    </row>
    <row r="103" spans="1:6" s="146" customFormat="1" ht="12.75">
      <c r="A103" s="145"/>
      <c r="F103" s="104"/>
    </row>
    <row r="104" spans="1:6" s="146" customFormat="1" ht="12.75">
      <c r="A104" s="145"/>
      <c r="F104" s="104"/>
    </row>
    <row r="105" spans="1:6" s="146" customFormat="1" ht="12.75">
      <c r="A105" s="145"/>
      <c r="F105" s="104"/>
    </row>
    <row r="106" spans="1:6" s="146" customFormat="1" ht="12.75">
      <c r="A106" s="145"/>
      <c r="F106" s="104"/>
    </row>
    <row r="107" spans="1:6" s="146" customFormat="1" ht="12.75">
      <c r="A107" s="145"/>
      <c r="F107" s="104"/>
    </row>
    <row r="108" spans="1:6" s="146" customFormat="1" ht="12.75">
      <c r="A108" s="145"/>
      <c r="F108" s="104"/>
    </row>
    <row r="109" spans="1:6" s="146" customFormat="1" ht="12.75">
      <c r="A109" s="145"/>
      <c r="F109" s="104"/>
    </row>
    <row r="110" spans="1:6" s="146" customFormat="1" ht="12.75">
      <c r="A110" s="145"/>
      <c r="F110" s="104"/>
    </row>
    <row r="111" spans="1:6" s="146" customFormat="1" ht="12.75">
      <c r="A111" s="145"/>
      <c r="F111" s="104"/>
    </row>
    <row r="112" spans="1:6" s="146" customFormat="1" ht="12.75">
      <c r="A112" s="145"/>
      <c r="F112" s="104"/>
    </row>
    <row r="113" spans="1:6" s="146" customFormat="1" ht="12.75">
      <c r="A113" s="145"/>
      <c r="F113" s="104"/>
    </row>
    <row r="114" spans="1:6" s="146" customFormat="1" ht="12.75">
      <c r="A114" s="145"/>
      <c r="F114" s="104"/>
    </row>
    <row r="115" spans="1:6" s="146" customFormat="1" ht="12.75">
      <c r="A115" s="145"/>
      <c r="F115" s="104"/>
    </row>
    <row r="116" spans="1:6" s="146" customFormat="1" ht="12.75">
      <c r="A116" s="145"/>
      <c r="F116" s="104"/>
    </row>
    <row r="117" spans="1:6" s="146" customFormat="1" ht="12.75">
      <c r="A117" s="145"/>
      <c r="F117" s="104"/>
    </row>
    <row r="118" spans="1:6" s="146" customFormat="1" ht="12.75">
      <c r="A118" s="145"/>
      <c r="F118" s="104"/>
    </row>
    <row r="119" spans="1:6" s="146" customFormat="1" ht="12.75">
      <c r="A119" s="145"/>
      <c r="F119" s="104"/>
    </row>
    <row r="120" spans="1:6" s="146" customFormat="1" ht="12.75">
      <c r="A120" s="145"/>
      <c r="F120" s="104"/>
    </row>
    <row r="121" spans="1:6" s="146" customFormat="1" ht="12.75">
      <c r="A121" s="145"/>
      <c r="F121" s="104"/>
    </row>
    <row r="122" spans="1:6" s="146" customFormat="1" ht="12.75">
      <c r="A122" s="145"/>
      <c r="F122" s="104"/>
    </row>
    <row r="123" spans="1:6" s="146" customFormat="1" ht="12.75">
      <c r="A123" s="145"/>
      <c r="F123" s="104"/>
    </row>
    <row r="124" spans="1:6" s="146" customFormat="1" ht="12.75">
      <c r="A124" s="145"/>
      <c r="F124" s="104"/>
    </row>
    <row r="125" spans="1:6" s="146" customFormat="1" ht="12.75">
      <c r="A125" s="145"/>
      <c r="F125" s="104"/>
    </row>
    <row r="126" spans="1:6" s="146" customFormat="1" ht="12.75">
      <c r="A126" s="145"/>
      <c r="F126" s="104"/>
    </row>
    <row r="127" spans="1:6" s="146" customFormat="1" ht="12.75">
      <c r="A127" s="145"/>
      <c r="F127" s="104"/>
    </row>
    <row r="128" spans="1:6" s="146" customFormat="1" ht="12.75">
      <c r="A128" s="145"/>
      <c r="F128" s="104"/>
    </row>
    <row r="129" spans="1:6" s="146" customFormat="1" ht="12.75">
      <c r="A129" s="145"/>
      <c r="F129" s="104"/>
    </row>
    <row r="130" spans="1:6" s="146" customFormat="1" ht="12.75">
      <c r="A130" s="145"/>
      <c r="F130" s="104"/>
    </row>
    <row r="131" spans="1:6" s="146" customFormat="1" ht="12.75">
      <c r="A131" s="145"/>
      <c r="F131" s="104"/>
    </row>
    <row r="132" spans="1:6" s="146" customFormat="1" ht="12.75">
      <c r="A132" s="145"/>
      <c r="F132" s="104"/>
    </row>
    <row r="133" spans="1:6" s="146" customFormat="1" ht="12.75">
      <c r="A133" s="145"/>
      <c r="F133" s="104"/>
    </row>
    <row r="134" spans="1:6" s="146" customFormat="1" ht="12.75">
      <c r="A134" s="145"/>
      <c r="F134" s="104"/>
    </row>
    <row r="135" spans="1:6" s="146" customFormat="1" ht="12.75">
      <c r="A135" s="145"/>
      <c r="F135" s="104"/>
    </row>
    <row r="136" spans="1:6" s="146" customFormat="1" ht="12.75">
      <c r="A136" s="145"/>
      <c r="F136" s="104"/>
    </row>
    <row r="137" spans="1:6" s="146" customFormat="1" ht="12.75">
      <c r="A137" s="145"/>
      <c r="F137" s="104"/>
    </row>
    <row r="138" spans="1:6" s="146" customFormat="1" ht="12.75">
      <c r="A138" s="145"/>
      <c r="F138" s="104"/>
    </row>
    <row r="139" spans="1:6" s="146" customFormat="1" ht="12.75">
      <c r="A139" s="145"/>
      <c r="F139" s="104"/>
    </row>
    <row r="140" spans="1:6" s="146" customFormat="1" ht="12.75">
      <c r="A140" s="145"/>
      <c r="F140" s="104"/>
    </row>
    <row r="141" spans="1:6" s="146" customFormat="1" ht="12.75">
      <c r="A141" s="145"/>
      <c r="F141" s="104"/>
    </row>
    <row r="142" spans="1:6" s="146" customFormat="1" ht="12.75">
      <c r="A142" s="145"/>
      <c r="F142" s="104"/>
    </row>
    <row r="143" spans="1:6" s="146" customFormat="1" ht="12.75">
      <c r="A143" s="145"/>
      <c r="F143" s="104"/>
    </row>
    <row r="144" spans="1:6" s="146" customFormat="1" ht="12.75">
      <c r="A144" s="145"/>
      <c r="F144" s="104"/>
    </row>
    <row r="145" spans="1:6" s="146" customFormat="1" ht="12.75">
      <c r="A145" s="145"/>
      <c r="F145" s="104"/>
    </row>
    <row r="146" spans="1:6" s="146" customFormat="1" ht="12.75">
      <c r="A146" s="145"/>
      <c r="F146" s="104"/>
    </row>
    <row r="147" spans="1:6" s="146" customFormat="1" ht="12.75">
      <c r="A147" s="145"/>
      <c r="F147" s="104"/>
    </row>
    <row r="148" spans="1:6" s="146" customFormat="1" ht="12.75">
      <c r="A148" s="145"/>
      <c r="F148" s="104"/>
    </row>
    <row r="149" spans="1:6" s="146" customFormat="1" ht="12.75">
      <c r="A149" s="145"/>
      <c r="F149" s="104"/>
    </row>
    <row r="150" spans="1:6" s="146" customFormat="1" ht="12.75">
      <c r="A150" s="145"/>
      <c r="F150" s="104"/>
    </row>
    <row r="151" spans="1:6" s="146" customFormat="1" ht="12.75">
      <c r="A151" s="145"/>
      <c r="F151" s="104"/>
    </row>
    <row r="152" spans="1:6" s="146" customFormat="1" ht="12.75">
      <c r="A152" s="145"/>
      <c r="F152" s="104"/>
    </row>
    <row r="153" spans="1:6" s="146" customFormat="1" ht="12.75">
      <c r="A153" s="145"/>
      <c r="F153" s="104"/>
    </row>
    <row r="154" spans="1:6" s="146" customFormat="1" ht="12.75">
      <c r="A154" s="145"/>
      <c r="F154" s="104"/>
    </row>
    <row r="155" spans="1:6" s="146" customFormat="1" ht="12.75">
      <c r="A155" s="145"/>
      <c r="F155" s="104"/>
    </row>
    <row r="156" spans="1:6" s="146" customFormat="1" ht="12.75">
      <c r="A156" s="145"/>
      <c r="F156" s="104"/>
    </row>
    <row r="157" spans="1:6" s="146" customFormat="1" ht="12.75">
      <c r="A157" s="145"/>
      <c r="F157" s="104"/>
    </row>
    <row r="158" spans="1:6" s="146" customFormat="1" ht="12.75">
      <c r="A158" s="145"/>
      <c r="F158" s="104"/>
    </row>
    <row r="159" spans="1:6" s="146" customFormat="1" ht="12.75">
      <c r="A159" s="145"/>
      <c r="F159" s="104"/>
    </row>
    <row r="160" spans="1:6" s="146" customFormat="1" ht="12.75">
      <c r="A160" s="145"/>
      <c r="F160" s="104"/>
    </row>
    <row r="161" spans="1:6" s="146" customFormat="1" ht="12.75">
      <c r="A161" s="145"/>
      <c r="F161" s="104"/>
    </row>
    <row r="162" spans="1:6" s="146" customFormat="1" ht="12.75">
      <c r="A162" s="145"/>
      <c r="F162" s="104"/>
    </row>
    <row r="163" spans="1:6" s="146" customFormat="1" ht="12.75">
      <c r="A163" s="145"/>
      <c r="F163" s="104"/>
    </row>
    <row r="164" spans="1:6" s="146" customFormat="1" ht="12.75">
      <c r="A164" s="145"/>
      <c r="F164" s="104"/>
    </row>
    <row r="165" spans="1:6" s="146" customFormat="1" ht="12.75">
      <c r="A165" s="145"/>
      <c r="F165" s="104"/>
    </row>
    <row r="166" spans="1:6" s="146" customFormat="1" ht="12.75">
      <c r="A166" s="145"/>
      <c r="F166" s="104"/>
    </row>
    <row r="167" spans="1:6" s="146" customFormat="1" ht="12.75">
      <c r="A167" s="145"/>
      <c r="F167" s="104"/>
    </row>
    <row r="168" spans="1:6" s="146" customFormat="1" ht="12.75">
      <c r="A168" s="145"/>
      <c r="F168" s="104"/>
    </row>
    <row r="169" spans="1:6" s="146" customFormat="1" ht="12.75">
      <c r="A169" s="145"/>
      <c r="F169" s="104"/>
    </row>
    <row r="170" spans="1:6" s="146" customFormat="1" ht="12.75">
      <c r="A170" s="145"/>
      <c r="F170" s="104"/>
    </row>
    <row r="171" spans="1:6" s="146" customFormat="1" ht="12.75">
      <c r="A171" s="145"/>
      <c r="F171" s="104"/>
    </row>
    <row r="172" spans="1:6" s="146" customFormat="1" ht="12.75">
      <c r="A172" s="145"/>
      <c r="F172" s="104"/>
    </row>
    <row r="173" spans="1:6" s="146" customFormat="1" ht="12.75">
      <c r="A173" s="145"/>
      <c r="F173" s="104"/>
    </row>
    <row r="174" spans="1:6" s="146" customFormat="1" ht="12.75">
      <c r="A174" s="145"/>
      <c r="F174" s="104"/>
    </row>
    <row r="175" spans="1:6" s="146" customFormat="1" ht="12.75">
      <c r="A175" s="145"/>
      <c r="F175" s="104"/>
    </row>
    <row r="176" spans="1:6" s="146" customFormat="1" ht="12.75">
      <c r="A176" s="145"/>
      <c r="F176" s="104"/>
    </row>
    <row r="177" spans="1:6" s="146" customFormat="1" ht="12.75">
      <c r="A177" s="145"/>
      <c r="F177" s="104"/>
    </row>
    <row r="178" spans="1:6" s="146" customFormat="1" ht="12.75">
      <c r="A178" s="145"/>
      <c r="F178" s="104"/>
    </row>
    <row r="179" spans="1:6" s="146" customFormat="1" ht="12.75">
      <c r="A179" s="145"/>
      <c r="F179" s="104"/>
    </row>
    <row r="180" spans="1:6" s="146" customFormat="1" ht="12.75">
      <c r="A180" s="145"/>
      <c r="F180" s="104"/>
    </row>
    <row r="181" spans="1:6" s="146" customFormat="1" ht="12.75">
      <c r="A181" s="145"/>
      <c r="F181" s="104"/>
    </row>
    <row r="182" spans="1:6" s="146" customFormat="1" ht="12.75">
      <c r="A182" s="145"/>
      <c r="F182" s="104"/>
    </row>
    <row r="183" spans="1:6" s="146" customFormat="1" ht="12.75">
      <c r="A183" s="145"/>
      <c r="F183" s="104"/>
    </row>
    <row r="184" spans="1:6" s="146" customFormat="1" ht="12.75">
      <c r="A184" s="145"/>
      <c r="F184" s="104"/>
    </row>
    <row r="185" spans="1:6" s="146" customFormat="1" ht="12.75">
      <c r="A185" s="145"/>
      <c r="F185" s="104"/>
    </row>
    <row r="186" spans="1:6" s="146" customFormat="1" ht="12.75">
      <c r="A186" s="145"/>
      <c r="F186" s="104"/>
    </row>
    <row r="187" spans="1:6" s="146" customFormat="1" ht="12.75">
      <c r="A187" s="145"/>
      <c r="F187" s="104"/>
    </row>
    <row r="188" spans="1:6" s="146" customFormat="1" ht="12.75">
      <c r="A188" s="145"/>
      <c r="F188" s="104"/>
    </row>
    <row r="189" spans="1:6" s="146" customFormat="1" ht="12.75">
      <c r="A189" s="145"/>
      <c r="F189" s="104"/>
    </row>
    <row r="190" spans="1:6" s="146" customFormat="1" ht="12.75">
      <c r="A190" s="145"/>
      <c r="F190" s="104"/>
    </row>
    <row r="191" spans="1:6" s="146" customFormat="1" ht="12.75">
      <c r="A191" s="145"/>
      <c r="F191" s="104"/>
    </row>
    <row r="192" spans="1:6" s="146" customFormat="1" ht="12.75">
      <c r="A192" s="145"/>
      <c r="F192" s="104"/>
    </row>
    <row r="193" spans="1:6" s="146" customFormat="1" ht="12.75">
      <c r="A193" s="145"/>
      <c r="F193" s="104"/>
    </row>
    <row r="194" spans="1:6" s="146" customFormat="1" ht="12.75">
      <c r="A194" s="145"/>
      <c r="F194" s="104"/>
    </row>
    <row r="195" spans="1:6" s="146" customFormat="1" ht="12.75">
      <c r="A195" s="145"/>
      <c r="F195" s="104"/>
    </row>
    <row r="196" spans="1:6" s="146" customFormat="1" ht="12.75">
      <c r="A196" s="145"/>
      <c r="F196" s="104"/>
    </row>
    <row r="197" spans="1:6" s="146" customFormat="1" ht="12.75">
      <c r="A197" s="145"/>
      <c r="F197" s="104"/>
    </row>
    <row r="198" spans="1:6" s="146" customFormat="1" ht="12.75">
      <c r="A198" s="145"/>
      <c r="F198" s="104"/>
    </row>
    <row r="199" spans="1:6" s="146" customFormat="1" ht="12.75">
      <c r="A199" s="145"/>
      <c r="F199" s="104"/>
    </row>
    <row r="200" spans="1:6" s="146" customFormat="1" ht="12.75">
      <c r="A200" s="145"/>
      <c r="F200" s="104"/>
    </row>
    <row r="201" spans="1:6" s="146" customFormat="1" ht="12.75">
      <c r="A201" s="145"/>
      <c r="F201" s="104"/>
    </row>
    <row r="202" spans="1:6" s="146" customFormat="1" ht="12.75">
      <c r="A202" s="145"/>
      <c r="F202" s="104"/>
    </row>
    <row r="203" spans="1:6" s="146" customFormat="1" ht="12.75">
      <c r="A203" s="145"/>
      <c r="F203" s="104"/>
    </row>
    <row r="204" spans="1:6" s="146" customFormat="1" ht="12.75">
      <c r="A204" s="145"/>
      <c r="F204" s="104"/>
    </row>
    <row r="205" spans="1:6" s="146" customFormat="1" ht="12.75">
      <c r="A205" s="145"/>
      <c r="F205" s="104"/>
    </row>
    <row r="206" spans="1:6" s="146" customFormat="1" ht="12.75">
      <c r="A206" s="145"/>
      <c r="F206" s="104"/>
    </row>
    <row r="207" spans="1:6" s="146" customFormat="1" ht="12.75">
      <c r="A207" s="145"/>
      <c r="F207" s="104"/>
    </row>
    <row r="208" spans="1:6" s="146" customFormat="1" ht="12.75">
      <c r="A208" s="145"/>
      <c r="F208" s="104"/>
    </row>
    <row r="209" spans="1:6" s="146" customFormat="1" ht="12.75">
      <c r="A209" s="145"/>
      <c r="F209" s="104"/>
    </row>
    <row r="210" spans="1:6" s="146" customFormat="1" ht="12.75">
      <c r="A210" s="145"/>
      <c r="F210" s="104"/>
    </row>
    <row r="211" spans="1:6" s="146" customFormat="1" ht="12.75">
      <c r="A211" s="145"/>
      <c r="F211" s="104"/>
    </row>
    <row r="212" spans="1:6" s="146" customFormat="1" ht="12.75">
      <c r="A212" s="145"/>
      <c r="F212" s="104"/>
    </row>
    <row r="213" spans="1:6" s="146" customFormat="1" ht="12.75">
      <c r="A213" s="145"/>
      <c r="F213" s="104"/>
    </row>
    <row r="214" spans="1:6" s="146" customFormat="1" ht="12.75">
      <c r="A214" s="145"/>
      <c r="F214" s="104"/>
    </row>
    <row r="215" spans="1:6" s="146" customFormat="1" ht="12.75">
      <c r="A215" s="145"/>
      <c r="F215" s="104"/>
    </row>
    <row r="216" spans="1:6" s="146" customFormat="1" ht="12.75">
      <c r="A216" s="145"/>
      <c r="F216" s="104"/>
    </row>
    <row r="217" spans="1:6" s="146" customFormat="1" ht="12.75">
      <c r="A217" s="145"/>
      <c r="F217" s="104"/>
    </row>
    <row r="218" spans="1:6" s="146" customFormat="1" ht="12.75">
      <c r="A218" s="145"/>
      <c r="F218" s="104"/>
    </row>
    <row r="219" spans="1:6" s="146" customFormat="1" ht="12.75">
      <c r="A219" s="145"/>
      <c r="F219" s="104"/>
    </row>
    <row r="220" spans="1:6" s="146" customFormat="1" ht="12.75">
      <c r="A220" s="145"/>
      <c r="F220" s="104"/>
    </row>
    <row r="221" spans="1:6" s="146" customFormat="1" ht="12.75">
      <c r="A221" s="145"/>
      <c r="F221" s="104"/>
    </row>
    <row r="222" spans="1:6" s="146" customFormat="1" ht="12.75">
      <c r="A222" s="145"/>
      <c r="F222" s="104"/>
    </row>
    <row r="223" spans="1:6" s="146" customFormat="1" ht="12.75">
      <c r="A223" s="145"/>
      <c r="F223" s="104"/>
    </row>
    <row r="224" spans="1:6" s="146" customFormat="1" ht="12.75">
      <c r="A224" s="145"/>
      <c r="F224" s="104"/>
    </row>
    <row r="225" spans="1:6" s="146" customFormat="1" ht="12.75">
      <c r="A225" s="145"/>
      <c r="F225" s="104"/>
    </row>
    <row r="226" spans="1:6" s="146" customFormat="1" ht="12.75">
      <c r="A226" s="145"/>
      <c r="F226" s="104"/>
    </row>
    <row r="227" spans="1:6" s="146" customFormat="1" ht="12.75">
      <c r="A227" s="145"/>
      <c r="F227" s="104"/>
    </row>
    <row r="228" spans="1:6" s="146" customFormat="1" ht="12.75">
      <c r="A228" s="145"/>
      <c r="F228" s="104"/>
    </row>
    <row r="229" spans="1:6" s="146" customFormat="1" ht="12.75">
      <c r="A229" s="145"/>
      <c r="F229" s="104"/>
    </row>
    <row r="230" spans="1:6" s="146" customFormat="1" ht="12.75">
      <c r="A230" s="145"/>
      <c r="F230" s="104"/>
    </row>
    <row r="231" spans="1:6" s="146" customFormat="1" ht="12.75">
      <c r="A231" s="145"/>
      <c r="F231" s="104"/>
    </row>
    <row r="232" spans="1:6" s="146" customFormat="1" ht="12.75">
      <c r="A232" s="145"/>
      <c r="F232" s="104"/>
    </row>
    <row r="233" spans="1:6" s="146" customFormat="1" ht="12.75">
      <c r="A233" s="145"/>
      <c r="F233" s="104"/>
    </row>
    <row r="234" spans="1:6" s="146" customFormat="1" ht="12.75">
      <c r="A234" s="145"/>
      <c r="F234" s="104"/>
    </row>
    <row r="235" spans="1:6" s="146" customFormat="1" ht="12.75">
      <c r="A235" s="145"/>
      <c r="F235" s="104"/>
    </row>
    <row r="236" spans="1:6" s="146" customFormat="1" ht="12.75">
      <c r="A236" s="145"/>
      <c r="F236" s="104"/>
    </row>
    <row r="237" spans="1:6" s="146" customFormat="1" ht="12.75">
      <c r="A237" s="145"/>
      <c r="F237" s="104"/>
    </row>
    <row r="238" spans="1:6" s="146" customFormat="1" ht="12.75">
      <c r="A238" s="145"/>
      <c r="F238" s="104"/>
    </row>
    <row r="239" spans="1:6" s="146" customFormat="1" ht="12.75">
      <c r="A239" s="145"/>
      <c r="F239" s="104"/>
    </row>
    <row r="240" spans="1:6" s="146" customFormat="1" ht="12.75">
      <c r="A240" s="145"/>
      <c r="F240" s="104"/>
    </row>
    <row r="241" spans="1:6" s="146" customFormat="1" ht="12.75">
      <c r="A241" s="145"/>
      <c r="F241" s="104"/>
    </row>
    <row r="242" spans="1:6" s="146" customFormat="1" ht="12.75">
      <c r="A242" s="145"/>
      <c r="F242" s="104"/>
    </row>
    <row r="243" spans="1:6" s="146" customFormat="1" ht="12.75">
      <c r="A243" s="145"/>
      <c r="F243" s="104"/>
    </row>
    <row r="244" spans="1:6" s="146" customFormat="1" ht="12.75">
      <c r="A244" s="145"/>
      <c r="F244" s="104"/>
    </row>
    <row r="245" spans="1:6" s="146" customFormat="1" ht="12.75">
      <c r="A245" s="145"/>
      <c r="F245" s="104"/>
    </row>
    <row r="246" spans="1:6" s="146" customFormat="1" ht="12.75">
      <c r="A246" s="145"/>
      <c r="F246" s="104"/>
    </row>
    <row r="247" spans="1:6" s="146" customFormat="1" ht="12.75">
      <c r="A247" s="145"/>
      <c r="F247" s="104"/>
    </row>
    <row r="248" spans="1:6" s="146" customFormat="1" ht="12.75">
      <c r="A248" s="145"/>
      <c r="F248" s="104"/>
    </row>
    <row r="249" spans="1:6" s="146" customFormat="1" ht="12.75">
      <c r="A249" s="145"/>
      <c r="F249" s="104"/>
    </row>
    <row r="250" spans="1:6" s="146" customFormat="1" ht="12.75">
      <c r="A250" s="145"/>
      <c r="F250" s="104"/>
    </row>
    <row r="251" spans="1:6" s="146" customFormat="1" ht="12.75">
      <c r="A251" s="145"/>
      <c r="F251" s="104"/>
    </row>
    <row r="252" spans="1:6" s="146" customFormat="1" ht="12.75">
      <c r="A252" s="145"/>
      <c r="F252" s="104"/>
    </row>
    <row r="253" spans="1:6" s="146" customFormat="1" ht="12.75">
      <c r="A253" s="145"/>
      <c r="F253" s="104"/>
    </row>
    <row r="254" spans="1:6" s="146" customFormat="1" ht="12.75">
      <c r="A254" s="145"/>
      <c r="F254" s="104"/>
    </row>
    <row r="255" spans="1:6" s="146" customFormat="1" ht="12.75">
      <c r="A255" s="145"/>
      <c r="F255" s="104"/>
    </row>
    <row r="256" spans="1:6" s="146" customFormat="1" ht="12.75">
      <c r="A256" s="145"/>
      <c r="F256" s="104"/>
    </row>
    <row r="257" spans="1:6" s="146" customFormat="1" ht="12.75">
      <c r="A257" s="145"/>
      <c r="F257" s="104"/>
    </row>
    <row r="258" spans="1:6" s="146" customFormat="1" ht="12.75">
      <c r="A258" s="145"/>
      <c r="F258" s="104"/>
    </row>
    <row r="259" spans="1:6" s="146" customFormat="1" ht="12.75">
      <c r="A259" s="145"/>
      <c r="F259" s="104"/>
    </row>
    <row r="260" spans="1:6" s="146" customFormat="1" ht="12.75">
      <c r="A260" s="145"/>
      <c r="F260" s="104"/>
    </row>
    <row r="261" spans="1:6" s="146" customFormat="1" ht="12.75">
      <c r="A261" s="145"/>
      <c r="F261" s="104"/>
    </row>
    <row r="262" spans="1:6" s="146" customFormat="1" ht="12.75">
      <c r="A262" s="145"/>
      <c r="F262" s="104"/>
    </row>
    <row r="263" spans="1:6" s="146" customFormat="1" ht="12.75">
      <c r="A263" s="145"/>
      <c r="F263" s="104"/>
    </row>
    <row r="264" spans="1:6" s="146" customFormat="1" ht="12.75">
      <c r="A264" s="145"/>
      <c r="F264" s="104"/>
    </row>
    <row r="265" spans="1:6" s="146" customFormat="1" ht="12.75">
      <c r="A265" s="145"/>
      <c r="F265" s="104"/>
    </row>
    <row r="266" spans="1:6" s="146" customFormat="1" ht="12.75">
      <c r="A266" s="145"/>
      <c r="F266" s="104"/>
    </row>
    <row r="267" spans="1:6" s="146" customFormat="1" ht="12.75">
      <c r="A267" s="145"/>
      <c r="F267" s="104"/>
    </row>
    <row r="268" spans="1:6" s="146" customFormat="1" ht="12.75">
      <c r="A268" s="145"/>
      <c r="F268" s="104"/>
    </row>
    <row r="269" spans="1:6" s="146" customFormat="1" ht="12.75">
      <c r="A269" s="145"/>
      <c r="F269" s="104"/>
    </row>
    <row r="270" spans="1:6" s="146" customFormat="1" ht="12.75">
      <c r="A270" s="145"/>
      <c r="F270" s="104"/>
    </row>
    <row r="271" spans="1:6" s="146" customFormat="1" ht="12.75">
      <c r="A271" s="145"/>
      <c r="F271" s="104"/>
    </row>
    <row r="272" spans="1:6" s="146" customFormat="1" ht="12.75">
      <c r="A272" s="145"/>
      <c r="F272" s="104"/>
    </row>
    <row r="273" spans="1:6" s="146" customFormat="1" ht="12.75">
      <c r="A273" s="145"/>
      <c r="F273" s="104"/>
    </row>
    <row r="274" spans="1:6" s="146" customFormat="1" ht="12.75">
      <c r="A274" s="145"/>
      <c r="F274" s="104"/>
    </row>
    <row r="275" spans="1:6" s="146" customFormat="1" ht="12.75">
      <c r="A275" s="145"/>
      <c r="F275" s="104"/>
    </row>
    <row r="276" spans="1:6" s="146" customFormat="1" ht="12.75">
      <c r="A276" s="145"/>
      <c r="F276" s="104"/>
    </row>
    <row r="277" spans="1:6" s="146" customFormat="1" ht="12.75">
      <c r="A277" s="145"/>
      <c r="F277" s="104"/>
    </row>
    <row r="278" spans="1:6" s="146" customFormat="1" ht="12.75">
      <c r="A278" s="145"/>
      <c r="F278" s="104"/>
    </row>
    <row r="279" spans="1:6" s="146" customFormat="1" ht="12.75">
      <c r="A279" s="145"/>
      <c r="F279" s="104"/>
    </row>
    <row r="280" spans="1:6" s="146" customFormat="1" ht="12.75">
      <c r="A280" s="145"/>
      <c r="F280" s="104"/>
    </row>
    <row r="281" spans="1:6" s="146" customFormat="1" ht="12.75">
      <c r="A281" s="145"/>
      <c r="F281" s="104"/>
    </row>
    <row r="282" spans="1:6" s="146" customFormat="1" ht="12.75">
      <c r="A282" s="145"/>
      <c r="F282" s="104"/>
    </row>
    <row r="283" spans="1:6" s="146" customFormat="1" ht="12.75">
      <c r="A283" s="145"/>
      <c r="F283" s="104"/>
    </row>
    <row r="284" spans="1:6" s="146" customFormat="1" ht="12.75">
      <c r="A284" s="145"/>
      <c r="F284" s="104"/>
    </row>
    <row r="285" spans="1:6" s="146" customFormat="1" ht="12.75">
      <c r="A285" s="145"/>
      <c r="F285" s="104"/>
    </row>
    <row r="286" spans="1:6" s="146" customFormat="1" ht="12.75">
      <c r="A286" s="145"/>
      <c r="F286" s="104"/>
    </row>
    <row r="287" spans="1:6" s="146" customFormat="1" ht="12.75">
      <c r="A287" s="145"/>
      <c r="F287" s="104"/>
    </row>
    <row r="288" spans="1:6" s="146" customFormat="1" ht="12.75">
      <c r="A288" s="145"/>
      <c r="F288" s="104"/>
    </row>
    <row r="289" spans="1:6" s="146" customFormat="1" ht="12.75">
      <c r="A289" s="145"/>
      <c r="F289" s="104"/>
    </row>
    <row r="290" spans="1:6" s="146" customFormat="1" ht="12.75">
      <c r="A290" s="145"/>
      <c r="F290" s="104"/>
    </row>
    <row r="291" spans="1:6" s="146" customFormat="1" ht="12.75">
      <c r="A291" s="145"/>
      <c r="F291" s="104"/>
    </row>
    <row r="292" spans="1:6" s="146" customFormat="1" ht="12.75">
      <c r="A292" s="145"/>
      <c r="F292" s="104"/>
    </row>
    <row r="293" spans="1:6" s="146" customFormat="1" ht="12.75">
      <c r="A293" s="145"/>
      <c r="F293" s="104"/>
    </row>
    <row r="294" spans="1:6" s="146" customFormat="1" ht="12.75">
      <c r="A294" s="145"/>
      <c r="F294" s="104"/>
    </row>
    <row r="295" spans="1:6" s="146" customFormat="1" ht="12.75">
      <c r="A295" s="145"/>
      <c r="F295" s="104"/>
    </row>
    <row r="296" spans="1:6" s="146" customFormat="1" ht="12.75">
      <c r="A296" s="145"/>
      <c r="F296" s="104"/>
    </row>
    <row r="297" spans="1:6" s="146" customFormat="1" ht="12.75">
      <c r="A297" s="145"/>
      <c r="F297" s="104"/>
    </row>
    <row r="298" spans="1:6" s="146" customFormat="1" ht="12.75">
      <c r="A298" s="145"/>
      <c r="F298" s="104"/>
    </row>
    <row r="299" spans="1:6" s="146" customFormat="1" ht="12.75">
      <c r="A299" s="145"/>
      <c r="F299" s="104"/>
    </row>
    <row r="300" spans="1:6" s="146" customFormat="1" ht="12.75">
      <c r="A300" s="145"/>
      <c r="F300" s="104"/>
    </row>
    <row r="301" spans="1:6" s="146" customFormat="1" ht="12.75">
      <c r="A301" s="145"/>
      <c r="F301" s="104"/>
    </row>
    <row r="302" spans="1:6" s="146" customFormat="1" ht="12.75">
      <c r="A302" s="145"/>
      <c r="F302" s="104"/>
    </row>
    <row r="303" spans="1:6" s="146" customFormat="1" ht="12.75">
      <c r="A303" s="145"/>
      <c r="F303" s="104"/>
    </row>
    <row r="304" spans="1:6" s="146" customFormat="1" ht="12.75">
      <c r="A304" s="145"/>
      <c r="F304" s="104"/>
    </row>
    <row r="305" spans="1:6" s="146" customFormat="1" ht="12.75">
      <c r="A305" s="145"/>
      <c r="F305" s="104"/>
    </row>
    <row r="306" spans="1:6" s="146" customFormat="1" ht="12.75">
      <c r="A306" s="145"/>
      <c r="F306" s="104"/>
    </row>
    <row r="307" spans="1:6" s="146" customFormat="1" ht="12.75">
      <c r="A307" s="145"/>
      <c r="F307" s="104"/>
    </row>
    <row r="308" spans="1:6" s="146" customFormat="1" ht="12.75">
      <c r="A308" s="145"/>
      <c r="F308" s="104"/>
    </row>
    <row r="309" spans="1:6" s="146" customFormat="1" ht="12.75">
      <c r="A309" s="145"/>
      <c r="F309" s="104"/>
    </row>
    <row r="310" spans="1:6" s="146" customFormat="1" ht="12.75">
      <c r="A310" s="145"/>
      <c r="F310" s="104"/>
    </row>
    <row r="311" spans="1:6" s="146" customFormat="1" ht="12.75">
      <c r="A311" s="145"/>
      <c r="F311" s="104"/>
    </row>
    <row r="312" spans="1:6" s="146" customFormat="1" ht="12.75">
      <c r="A312" s="145"/>
      <c r="F312" s="104"/>
    </row>
    <row r="313" spans="1:6" s="146" customFormat="1" ht="12.75">
      <c r="A313" s="145"/>
      <c r="F313" s="104"/>
    </row>
    <row r="314" spans="1:6" s="146" customFormat="1" ht="12.75">
      <c r="A314" s="145"/>
      <c r="F314" s="104"/>
    </row>
    <row r="315" spans="1:6" s="146" customFormat="1" ht="12.75">
      <c r="A315" s="145"/>
      <c r="F315" s="104"/>
    </row>
    <row r="316" spans="1:6" s="146" customFormat="1" ht="12.75">
      <c r="A316" s="145"/>
      <c r="F316" s="104"/>
    </row>
    <row r="317" spans="1:6" s="146" customFormat="1" ht="12.75">
      <c r="A317" s="145"/>
      <c r="F317" s="104"/>
    </row>
    <row r="318" spans="1:6" s="146" customFormat="1" ht="12.75">
      <c r="A318" s="145"/>
      <c r="F318" s="104"/>
    </row>
    <row r="319" spans="1:6" s="146" customFormat="1" ht="12.75">
      <c r="A319" s="145"/>
      <c r="F319" s="104"/>
    </row>
    <row r="320" spans="1:6" s="146" customFormat="1" ht="12.75">
      <c r="A320" s="145"/>
      <c r="F320" s="104"/>
    </row>
    <row r="321" spans="1:6" s="146" customFormat="1" ht="12.75">
      <c r="A321" s="145"/>
      <c r="F321" s="104"/>
    </row>
    <row r="322" spans="1:6" s="146" customFormat="1" ht="12.75">
      <c r="A322" s="145"/>
      <c r="F322" s="104"/>
    </row>
    <row r="323" spans="1:6" s="146" customFormat="1" ht="12.75">
      <c r="A323" s="145"/>
      <c r="F323" s="104"/>
    </row>
    <row r="324" spans="1:6" s="146" customFormat="1" ht="12.75">
      <c r="A324" s="145"/>
      <c r="F324" s="104"/>
    </row>
    <row r="325" spans="1:6" s="146" customFormat="1" ht="12.75">
      <c r="A325" s="145"/>
      <c r="F325" s="104"/>
    </row>
    <row r="326" spans="1:6" s="146" customFormat="1" ht="12.75">
      <c r="A326" s="145"/>
      <c r="F326" s="104"/>
    </row>
    <row r="327" spans="1:6" s="146" customFormat="1" ht="12.75">
      <c r="A327" s="145"/>
      <c r="F327" s="104"/>
    </row>
    <row r="328" spans="1:6" s="146" customFormat="1" ht="12.75">
      <c r="A328" s="145"/>
      <c r="F328" s="104"/>
    </row>
    <row r="329" spans="1:6" s="146" customFormat="1" ht="12.75">
      <c r="A329" s="145"/>
      <c r="F329" s="104"/>
    </row>
    <row r="330" spans="1:6" s="146" customFormat="1" ht="12.75">
      <c r="A330" s="145"/>
      <c r="F330" s="104"/>
    </row>
    <row r="331" spans="1:6" s="146" customFormat="1" ht="12.75">
      <c r="A331" s="145"/>
      <c r="F331" s="104"/>
    </row>
    <row r="332" spans="1:6" s="146" customFormat="1" ht="12.75">
      <c r="A332" s="145"/>
      <c r="F332" s="104"/>
    </row>
    <row r="333" spans="1:6" s="146" customFormat="1" ht="12.75">
      <c r="A333" s="145"/>
      <c r="F333" s="104"/>
    </row>
    <row r="334" spans="1:6" s="146" customFormat="1" ht="12.75">
      <c r="A334" s="145"/>
      <c r="F334" s="104"/>
    </row>
    <row r="335" spans="1:6" s="146" customFormat="1" ht="12.75">
      <c r="A335" s="145"/>
      <c r="F335" s="104"/>
    </row>
    <row r="336" spans="1:6" s="146" customFormat="1" ht="12.75">
      <c r="A336" s="145"/>
      <c r="F336" s="104"/>
    </row>
    <row r="337" spans="1:6" s="146" customFormat="1" ht="12.75">
      <c r="A337" s="145"/>
      <c r="F337" s="104"/>
    </row>
    <row r="338" spans="1:6" s="146" customFormat="1" ht="12.75">
      <c r="A338" s="145"/>
      <c r="F338" s="104"/>
    </row>
    <row r="339" spans="1:6" s="146" customFormat="1" ht="12.75">
      <c r="A339" s="145"/>
      <c r="F339" s="104"/>
    </row>
    <row r="340" spans="1:6" s="146" customFormat="1" ht="12.75">
      <c r="A340" s="145"/>
      <c r="F340" s="104"/>
    </row>
    <row r="341" spans="1:6" s="146" customFormat="1" ht="12.75">
      <c r="A341" s="145"/>
      <c r="F341" s="104"/>
    </row>
    <row r="342" spans="1:6" s="146" customFormat="1" ht="12.75">
      <c r="A342" s="145"/>
      <c r="F342" s="104"/>
    </row>
    <row r="343" spans="1:6" s="146" customFormat="1" ht="12.75">
      <c r="A343" s="145"/>
      <c r="F343" s="104"/>
    </row>
    <row r="344" spans="1:6" s="146" customFormat="1" ht="12.75">
      <c r="A344" s="145"/>
      <c r="F344" s="104"/>
    </row>
    <row r="345" spans="1:6" s="146" customFormat="1" ht="12.75">
      <c r="A345" s="145"/>
      <c r="F345" s="104"/>
    </row>
    <row r="346" spans="1:6" s="146" customFormat="1" ht="12.75">
      <c r="A346" s="145"/>
      <c r="F346" s="104"/>
    </row>
    <row r="347" spans="1:6" s="146" customFormat="1" ht="12.75">
      <c r="A347" s="145"/>
      <c r="F347" s="104"/>
    </row>
    <row r="348" spans="1:6" s="146" customFormat="1" ht="12.75">
      <c r="A348" s="145"/>
      <c r="F348" s="104"/>
    </row>
    <row r="349" spans="1:6" s="146" customFormat="1" ht="12.75">
      <c r="A349" s="145"/>
      <c r="F349" s="104"/>
    </row>
    <row r="350" spans="1:6" s="146" customFormat="1" ht="12.75">
      <c r="A350" s="145"/>
      <c r="F350" s="104"/>
    </row>
    <row r="351" spans="1:6" s="146" customFormat="1" ht="12.75">
      <c r="A351" s="145"/>
      <c r="F351" s="104"/>
    </row>
    <row r="352" spans="1:6" s="146" customFormat="1" ht="12.75">
      <c r="A352" s="145"/>
      <c r="F352" s="104"/>
    </row>
    <row r="353" spans="1:6" s="146" customFormat="1" ht="12.75">
      <c r="A353" s="145"/>
      <c r="F353" s="104"/>
    </row>
    <row r="354" spans="1:6" s="146" customFormat="1" ht="12.75">
      <c r="A354" s="145"/>
      <c r="F354" s="104"/>
    </row>
    <row r="355" spans="1:6" s="146" customFormat="1" ht="12.75">
      <c r="A355" s="145"/>
      <c r="F355" s="104"/>
    </row>
    <row r="356" spans="1:6" s="146" customFormat="1" ht="12.75">
      <c r="A356" s="145"/>
      <c r="F356" s="104"/>
    </row>
    <row r="357" spans="1:6" s="146" customFormat="1" ht="12.75">
      <c r="A357" s="145"/>
      <c r="F357" s="104"/>
    </row>
    <row r="358" spans="1:6" s="146" customFormat="1" ht="12.75">
      <c r="A358" s="145"/>
      <c r="F358" s="104"/>
    </row>
    <row r="359" spans="1:6" s="146" customFormat="1" ht="12.75">
      <c r="A359" s="145"/>
      <c r="F359" s="104"/>
    </row>
    <row r="360" spans="1:6" s="146" customFormat="1" ht="12.75">
      <c r="A360" s="145"/>
      <c r="F360" s="104"/>
    </row>
    <row r="361" spans="1:6" s="146" customFormat="1" ht="12.75">
      <c r="A361" s="145"/>
      <c r="F361" s="104"/>
    </row>
    <row r="362" spans="1:6" s="146" customFormat="1" ht="12.75">
      <c r="A362" s="145"/>
      <c r="F362" s="104"/>
    </row>
    <row r="363" spans="1:6" s="146" customFormat="1" ht="12.75">
      <c r="A363" s="145"/>
      <c r="F363" s="104"/>
    </row>
    <row r="364" spans="1:6" s="146" customFormat="1" ht="12.75">
      <c r="A364" s="145"/>
      <c r="F364" s="104"/>
    </row>
    <row r="365" spans="1:6" s="146" customFormat="1" ht="12.75">
      <c r="A365" s="145"/>
      <c r="F365" s="104"/>
    </row>
    <row r="366" spans="1:6" s="146" customFormat="1" ht="12.75">
      <c r="A366" s="145"/>
      <c r="F366" s="104"/>
    </row>
    <row r="367" spans="1:6" s="146" customFormat="1" ht="12.75">
      <c r="A367" s="145"/>
      <c r="F367" s="104"/>
    </row>
    <row r="368" spans="1:6" s="146" customFormat="1" ht="12.75">
      <c r="A368" s="145"/>
      <c r="F368" s="104"/>
    </row>
    <row r="369" spans="1:6" s="146" customFormat="1" ht="12.75">
      <c r="A369" s="145"/>
      <c r="F369" s="104"/>
    </row>
    <row r="370" spans="1:6" s="146" customFormat="1" ht="12.75">
      <c r="A370" s="145"/>
      <c r="F370" s="104"/>
    </row>
    <row r="371" spans="1:6" s="146" customFormat="1" ht="12.75">
      <c r="A371" s="145"/>
      <c r="F371" s="104"/>
    </row>
    <row r="372" spans="1:6" s="146" customFormat="1" ht="12.75">
      <c r="A372" s="145"/>
      <c r="F372" s="104"/>
    </row>
    <row r="373" spans="1:6" s="146" customFormat="1" ht="12.75">
      <c r="A373" s="145"/>
      <c r="F373" s="104"/>
    </row>
    <row r="374" spans="1:6" s="146" customFormat="1" ht="12.75">
      <c r="A374" s="145"/>
      <c r="F374" s="104"/>
    </row>
    <row r="375" spans="1:6" s="146" customFormat="1" ht="12.75">
      <c r="A375" s="145"/>
      <c r="F375" s="104"/>
    </row>
    <row r="376" spans="1:6" s="146" customFormat="1" ht="12.75">
      <c r="A376" s="145"/>
      <c r="F376" s="104"/>
    </row>
    <row r="377" spans="1:6" s="146" customFormat="1" ht="12.75">
      <c r="A377" s="145"/>
      <c r="F377" s="104"/>
    </row>
    <row r="378" spans="1:6" s="146" customFormat="1" ht="12.75">
      <c r="A378" s="145"/>
      <c r="F378" s="104"/>
    </row>
    <row r="379" spans="1:6" s="146" customFormat="1" ht="12.75">
      <c r="A379" s="145"/>
      <c r="F379" s="104"/>
    </row>
    <row r="380" spans="1:6" s="146" customFormat="1" ht="12.75">
      <c r="A380" s="145"/>
      <c r="F380" s="104"/>
    </row>
    <row r="381" spans="1:6" s="146" customFormat="1" ht="12.75">
      <c r="A381" s="145"/>
      <c r="F381" s="104"/>
    </row>
    <row r="382" spans="1:6" s="146" customFormat="1" ht="12.75">
      <c r="A382" s="145"/>
      <c r="F382" s="104"/>
    </row>
    <row r="383" spans="1:6" s="146" customFormat="1" ht="12.75">
      <c r="A383" s="145"/>
      <c r="F383" s="104"/>
    </row>
    <row r="384" spans="1:6" s="146" customFormat="1" ht="12.75">
      <c r="A384" s="145"/>
      <c r="F384" s="104"/>
    </row>
    <row r="385" spans="1:6" s="146" customFormat="1" ht="12.75">
      <c r="A385" s="145"/>
      <c r="F385" s="104"/>
    </row>
    <row r="386" spans="1:6" s="146" customFormat="1" ht="12.75">
      <c r="A386" s="145"/>
      <c r="F386" s="104"/>
    </row>
    <row r="387" spans="1:6" s="146" customFormat="1" ht="12.75">
      <c r="A387" s="145"/>
      <c r="F387" s="104"/>
    </row>
    <row r="388" spans="1:6" s="146" customFormat="1" ht="12.75">
      <c r="A388" s="145"/>
      <c r="F388" s="104"/>
    </row>
    <row r="389" spans="1:6" s="146" customFormat="1" ht="12.75">
      <c r="A389" s="145"/>
      <c r="F389" s="104"/>
    </row>
    <row r="390" spans="1:6" s="146" customFormat="1" ht="12.75">
      <c r="A390" s="145"/>
      <c r="F390" s="104"/>
    </row>
    <row r="391" spans="1:6" s="146" customFormat="1" ht="12.75">
      <c r="A391" s="145"/>
      <c r="F391" s="104"/>
    </row>
    <row r="392" spans="1:6" s="146" customFormat="1" ht="12.75">
      <c r="A392" s="145"/>
      <c r="F392" s="104"/>
    </row>
    <row r="393" spans="1:6" s="146" customFormat="1" ht="12.75">
      <c r="A393" s="145"/>
      <c r="F393" s="104"/>
    </row>
    <row r="394" spans="1:6" s="146" customFormat="1" ht="12.75">
      <c r="A394" s="145"/>
      <c r="F394" s="104"/>
    </row>
    <row r="395" spans="1:6" s="146" customFormat="1" ht="12.75">
      <c r="A395" s="145"/>
      <c r="F395" s="104"/>
    </row>
    <row r="396" spans="1:6" s="146" customFormat="1" ht="12.75">
      <c r="A396" s="145"/>
      <c r="F396" s="104"/>
    </row>
    <row r="397" spans="1:6" s="146" customFormat="1" ht="12.75">
      <c r="A397" s="145"/>
      <c r="F397" s="104"/>
    </row>
    <row r="398" spans="1:6" s="146" customFormat="1" ht="12.75">
      <c r="A398" s="145"/>
      <c r="F398" s="104"/>
    </row>
    <row r="399" spans="1:6" s="146" customFormat="1" ht="12.75">
      <c r="A399" s="145"/>
      <c r="F399" s="104"/>
    </row>
    <row r="400" spans="1:6" s="146" customFormat="1" ht="12.75">
      <c r="A400" s="145"/>
      <c r="F400" s="104"/>
    </row>
    <row r="401" spans="1:6" s="146" customFormat="1" ht="12.75">
      <c r="A401" s="145"/>
      <c r="F401" s="104"/>
    </row>
    <row r="402" spans="1:6" s="146" customFormat="1" ht="12.75">
      <c r="A402" s="145"/>
      <c r="F402" s="104"/>
    </row>
    <row r="403" spans="1:6" s="146" customFormat="1" ht="12.75">
      <c r="A403" s="145"/>
      <c r="F403" s="104"/>
    </row>
    <row r="404" spans="1:6" s="146" customFormat="1" ht="12.75">
      <c r="A404" s="145"/>
      <c r="F404" s="104"/>
    </row>
    <row r="405" spans="1:6" s="146" customFormat="1" ht="12.75">
      <c r="A405" s="145"/>
      <c r="F405" s="104"/>
    </row>
    <row r="406" spans="1:6" s="146" customFormat="1" ht="12.75">
      <c r="A406" s="145"/>
      <c r="F406" s="104"/>
    </row>
    <row r="407" spans="1:6" s="146" customFormat="1" ht="12.75">
      <c r="A407" s="145"/>
      <c r="F407" s="104"/>
    </row>
    <row r="408" spans="1:6" s="146" customFormat="1" ht="12.75">
      <c r="A408" s="145"/>
      <c r="F408" s="104"/>
    </row>
    <row r="409" spans="1:6" s="146" customFormat="1" ht="12.75">
      <c r="A409" s="145"/>
      <c r="F409" s="104"/>
    </row>
    <row r="410" spans="1:6" s="146" customFormat="1" ht="12.75">
      <c r="A410" s="145"/>
      <c r="F410" s="104"/>
    </row>
    <row r="411" spans="1:6" s="146" customFormat="1" ht="12.75">
      <c r="A411" s="145"/>
      <c r="F411" s="104"/>
    </row>
    <row r="412" spans="1:6" s="146" customFormat="1" ht="12.75">
      <c r="A412" s="145"/>
      <c r="F412" s="104"/>
    </row>
    <row r="413" spans="1:6" s="146" customFormat="1" ht="12.75">
      <c r="A413" s="145"/>
      <c r="F413" s="104"/>
    </row>
    <row r="414" spans="1:6" s="146" customFormat="1" ht="12.75">
      <c r="A414" s="145"/>
      <c r="F414" s="104"/>
    </row>
    <row r="415" spans="1:6" s="146" customFormat="1" ht="12.75">
      <c r="A415" s="145"/>
      <c r="F415" s="104"/>
    </row>
    <row r="416" spans="1:6" s="146" customFormat="1" ht="12.75">
      <c r="A416" s="145"/>
      <c r="F416" s="104"/>
    </row>
    <row r="417" spans="1:6" s="146" customFormat="1" ht="12.75">
      <c r="A417" s="145"/>
      <c r="F417" s="104"/>
    </row>
    <row r="418" spans="1:6" s="146" customFormat="1" ht="12.75">
      <c r="A418" s="145"/>
      <c r="F418" s="104"/>
    </row>
    <row r="419" spans="1:6" s="146" customFormat="1" ht="12.75">
      <c r="A419" s="145"/>
      <c r="F419" s="104"/>
    </row>
    <row r="420" spans="1:6" s="146" customFormat="1" ht="12.75">
      <c r="A420" s="145"/>
      <c r="F420" s="104"/>
    </row>
    <row r="421" spans="1:6" s="146" customFormat="1" ht="12.75">
      <c r="A421" s="145"/>
      <c r="F421" s="104"/>
    </row>
    <row r="422" spans="1:6" s="146" customFormat="1" ht="12.75">
      <c r="A422" s="145"/>
      <c r="F422" s="104"/>
    </row>
    <row r="423" spans="1:6" s="146" customFormat="1" ht="12.75">
      <c r="A423" s="145"/>
      <c r="F423" s="104"/>
    </row>
    <row r="424" spans="1:6" s="146" customFormat="1" ht="12.75">
      <c r="A424" s="145"/>
      <c r="F424" s="104"/>
    </row>
    <row r="425" spans="1:6" s="146" customFormat="1" ht="12.75">
      <c r="A425" s="145"/>
      <c r="F425" s="104"/>
    </row>
    <row r="426" spans="1:6" s="146" customFormat="1" ht="12.75">
      <c r="A426" s="145"/>
      <c r="F426" s="104"/>
    </row>
    <row r="427" spans="1:6" s="146" customFormat="1" ht="12.75">
      <c r="A427" s="145"/>
      <c r="F427" s="104"/>
    </row>
    <row r="428" spans="1:6" s="146" customFormat="1" ht="12.75">
      <c r="A428" s="145"/>
      <c r="F428" s="104"/>
    </row>
    <row r="429" spans="1:6" s="146" customFormat="1" ht="12.75">
      <c r="A429" s="145"/>
      <c r="F429" s="104"/>
    </row>
    <row r="430" spans="1:6" s="146" customFormat="1" ht="12.75">
      <c r="A430" s="145"/>
      <c r="F430" s="104"/>
    </row>
    <row r="431" spans="1:6" s="146" customFormat="1" ht="12.75">
      <c r="A431" s="145"/>
      <c r="F431" s="104"/>
    </row>
    <row r="432" spans="1:6" s="146" customFormat="1" ht="12.75">
      <c r="A432" s="145"/>
      <c r="F432" s="104"/>
    </row>
    <row r="433" spans="1:6" s="146" customFormat="1" ht="12.75">
      <c r="A433" s="145"/>
      <c r="F433" s="104"/>
    </row>
    <row r="434" spans="1:6" s="146" customFormat="1" ht="12.75">
      <c r="A434" s="145"/>
      <c r="F434" s="104"/>
    </row>
    <row r="435" spans="1:6" s="146" customFormat="1" ht="12.75">
      <c r="A435" s="145"/>
      <c r="F435" s="104"/>
    </row>
    <row r="436" spans="1:6" s="146" customFormat="1" ht="12.75">
      <c r="A436" s="145"/>
      <c r="F436" s="104"/>
    </row>
    <row r="437" spans="1:6" s="146" customFormat="1" ht="12.75">
      <c r="A437" s="145"/>
      <c r="F437" s="104"/>
    </row>
    <row r="438" spans="1:6" s="146" customFormat="1" ht="12.75">
      <c r="A438" s="145"/>
      <c r="F438" s="104"/>
    </row>
    <row r="439" spans="1:6" s="146" customFormat="1" ht="12.75">
      <c r="A439" s="145"/>
      <c r="F439" s="104"/>
    </row>
    <row r="440" spans="1:6" s="146" customFormat="1" ht="12.75">
      <c r="A440" s="145"/>
      <c r="F440" s="104"/>
    </row>
    <row r="441" spans="1:6" s="146" customFormat="1" ht="12.75">
      <c r="A441" s="145"/>
      <c r="F441" s="104"/>
    </row>
    <row r="442" spans="1:6" s="146" customFormat="1" ht="12.75">
      <c r="A442" s="145"/>
      <c r="F442" s="104"/>
    </row>
    <row r="443" spans="1:6" s="146" customFormat="1" ht="12.75">
      <c r="A443" s="145"/>
      <c r="F443" s="104"/>
    </row>
    <row r="444" spans="1:6" s="146" customFormat="1" ht="12.75">
      <c r="A444" s="145"/>
      <c r="F444" s="104"/>
    </row>
    <row r="445" spans="1:6" s="146" customFormat="1" ht="12.75">
      <c r="A445" s="145"/>
      <c r="F445" s="104"/>
    </row>
    <row r="446" spans="1:6" s="146" customFormat="1" ht="12.75">
      <c r="A446" s="145"/>
      <c r="F446" s="104"/>
    </row>
    <row r="447" spans="1:6" s="146" customFormat="1" ht="12.75">
      <c r="A447" s="145"/>
      <c r="F447" s="104"/>
    </row>
    <row r="448" spans="1:6" s="146" customFormat="1" ht="12.75">
      <c r="A448" s="145"/>
      <c r="F448" s="104"/>
    </row>
    <row r="449" spans="1:6" s="146" customFormat="1" ht="12.75">
      <c r="A449" s="145"/>
      <c r="F449" s="104"/>
    </row>
    <row r="450" spans="1:6" s="146" customFormat="1" ht="12.75">
      <c r="A450" s="145"/>
      <c r="F450" s="104"/>
    </row>
    <row r="451" spans="1:6" s="146" customFormat="1" ht="12.75">
      <c r="A451" s="145"/>
      <c r="F451" s="104"/>
    </row>
    <row r="452" spans="1:6" s="146" customFormat="1" ht="12.75">
      <c r="A452" s="145"/>
      <c r="F452" s="104"/>
    </row>
    <row r="453" spans="1:6" s="146" customFormat="1" ht="12.75">
      <c r="A453" s="145"/>
      <c r="F453" s="104"/>
    </row>
    <row r="454" spans="1:6" s="146" customFormat="1" ht="12.75">
      <c r="A454" s="145"/>
      <c r="F454" s="104"/>
    </row>
    <row r="455" spans="1:6" s="146" customFormat="1" ht="12.75">
      <c r="A455" s="145"/>
      <c r="F455" s="104"/>
    </row>
    <row r="456" spans="1:6" s="146" customFormat="1" ht="12.75">
      <c r="A456" s="145"/>
      <c r="F456" s="104"/>
    </row>
    <row r="457" spans="1:6" s="146" customFormat="1" ht="12.75">
      <c r="A457" s="145"/>
      <c r="F457" s="104"/>
    </row>
    <row r="458" spans="1:6" s="146" customFormat="1" ht="12.75">
      <c r="A458" s="145"/>
      <c r="F458" s="104"/>
    </row>
    <row r="459" spans="1:6" s="146" customFormat="1" ht="12.75">
      <c r="A459" s="145"/>
      <c r="F459" s="104"/>
    </row>
    <row r="460" spans="1:6" s="146" customFormat="1" ht="12.75">
      <c r="A460" s="145"/>
      <c r="F460" s="104"/>
    </row>
    <row r="461" spans="1:6" s="146" customFormat="1" ht="12.75">
      <c r="A461" s="145"/>
      <c r="F461" s="104"/>
    </row>
    <row r="462" spans="1:6" s="146" customFormat="1" ht="12.75">
      <c r="A462" s="145"/>
      <c r="F462" s="104"/>
    </row>
    <row r="463" spans="1:6" s="146" customFormat="1" ht="12.75">
      <c r="A463" s="145"/>
      <c r="F463" s="104"/>
    </row>
    <row r="464" spans="1:6" s="146" customFormat="1" ht="12.75">
      <c r="A464" s="145"/>
      <c r="F464" s="104"/>
    </row>
    <row r="465" spans="1:6" s="146" customFormat="1" ht="12.75">
      <c r="A465" s="145"/>
      <c r="F465" s="104"/>
    </row>
    <row r="466" spans="1:6" s="146" customFormat="1" ht="12.75">
      <c r="A466" s="145"/>
      <c r="F466" s="104"/>
    </row>
    <row r="467" spans="1:6" s="146" customFormat="1" ht="12.75">
      <c r="A467" s="145"/>
      <c r="F467" s="104"/>
    </row>
    <row r="468" spans="1:6" s="146" customFormat="1" ht="12.75">
      <c r="A468" s="145"/>
      <c r="F468" s="104"/>
    </row>
    <row r="469" spans="1:6" s="146" customFormat="1" ht="12.75">
      <c r="A469" s="145"/>
      <c r="F469" s="104"/>
    </row>
    <row r="470" spans="1:6" s="146" customFormat="1" ht="12.75">
      <c r="A470" s="145"/>
      <c r="F470" s="104"/>
    </row>
    <row r="471" spans="1:6" s="146" customFormat="1" ht="12.75">
      <c r="A471" s="145"/>
      <c r="F471" s="104"/>
    </row>
    <row r="472" spans="1:6" s="146" customFormat="1" ht="12.75">
      <c r="A472" s="145"/>
      <c r="F472" s="104"/>
    </row>
    <row r="473" spans="1:6" s="146" customFormat="1" ht="12.75">
      <c r="A473" s="145"/>
      <c r="F473" s="104"/>
    </row>
    <row r="474" spans="1:6" s="146" customFormat="1" ht="12.75">
      <c r="A474" s="145"/>
      <c r="F474" s="104"/>
    </row>
    <row r="475" spans="1:6" s="146" customFormat="1" ht="12.75">
      <c r="A475" s="145"/>
      <c r="F475" s="104"/>
    </row>
    <row r="476" spans="1:6" s="146" customFormat="1" ht="12.75">
      <c r="A476" s="145"/>
      <c r="F476" s="104"/>
    </row>
    <row r="477" spans="1:6" s="146" customFormat="1" ht="12.75">
      <c r="A477" s="145"/>
      <c r="F477" s="104"/>
    </row>
    <row r="478" spans="1:6" s="146" customFormat="1" ht="12.75">
      <c r="A478" s="145"/>
      <c r="F478" s="104"/>
    </row>
    <row r="479" spans="1:6" s="146" customFormat="1" ht="12.75">
      <c r="A479" s="145"/>
      <c r="F479" s="104"/>
    </row>
    <row r="480" spans="1:6" s="146" customFormat="1" ht="12.75">
      <c r="A480" s="145"/>
      <c r="F480" s="104"/>
    </row>
    <row r="481" spans="1:6" s="146" customFormat="1" ht="12.75">
      <c r="A481" s="145"/>
      <c r="F481" s="104"/>
    </row>
    <row r="482" spans="1:6" s="146" customFormat="1" ht="12.75">
      <c r="A482" s="145"/>
      <c r="F482" s="104"/>
    </row>
    <row r="483" spans="1:6" s="146" customFormat="1" ht="12.75">
      <c r="A483" s="145"/>
      <c r="F483" s="104"/>
    </row>
    <row r="484" spans="1:6" s="146" customFormat="1" ht="12.75">
      <c r="A484" s="145"/>
      <c r="F484" s="104"/>
    </row>
    <row r="485" spans="1:6" s="146" customFormat="1" ht="12.75">
      <c r="A485" s="145"/>
      <c r="F485" s="104"/>
    </row>
    <row r="486" spans="1:6" s="146" customFormat="1" ht="12.75">
      <c r="A486" s="145"/>
      <c r="F486" s="104"/>
    </row>
    <row r="487" spans="1:6" s="146" customFormat="1" ht="12.75">
      <c r="A487" s="145"/>
      <c r="F487" s="104"/>
    </row>
    <row r="488" spans="1:6" s="146" customFormat="1" ht="12.75">
      <c r="A488" s="145"/>
      <c r="F488" s="104"/>
    </row>
    <row r="489" spans="1:6" s="146" customFormat="1" ht="12.75">
      <c r="A489" s="145"/>
      <c r="F489" s="104"/>
    </row>
    <row r="490" spans="1:6" s="146" customFormat="1" ht="12.75">
      <c r="A490" s="145"/>
      <c r="F490" s="104"/>
    </row>
    <row r="491" spans="1:6" s="146" customFormat="1" ht="12.75">
      <c r="A491" s="145"/>
      <c r="F491" s="104"/>
    </row>
    <row r="492" spans="1:6" s="146" customFormat="1" ht="12.75">
      <c r="A492" s="145"/>
      <c r="F492" s="104"/>
    </row>
    <row r="493" spans="1:6" s="146" customFormat="1" ht="12.75">
      <c r="A493" s="145"/>
      <c r="F493" s="104"/>
    </row>
    <row r="494" spans="1:6" s="146" customFormat="1" ht="12.75">
      <c r="A494" s="145"/>
      <c r="F494" s="104"/>
    </row>
    <row r="495" spans="1:6" s="146" customFormat="1" ht="12.75">
      <c r="A495" s="145"/>
      <c r="F495" s="104"/>
    </row>
    <row r="496" spans="1:6" s="146" customFormat="1" ht="12.75">
      <c r="A496" s="145"/>
      <c r="F496" s="104"/>
    </row>
    <row r="497" spans="1:6" s="146" customFormat="1" ht="12.75">
      <c r="A497" s="145"/>
      <c r="F497" s="104"/>
    </row>
    <row r="498" spans="1:6" s="146" customFormat="1" ht="12.75">
      <c r="A498" s="145"/>
      <c r="F498" s="104"/>
    </row>
    <row r="499" spans="1:6" s="146" customFormat="1" ht="12.75">
      <c r="A499" s="145"/>
      <c r="F499" s="104"/>
    </row>
    <row r="500" spans="1:6" s="146" customFormat="1" ht="12.75">
      <c r="A500" s="145"/>
      <c r="F500" s="104"/>
    </row>
    <row r="501" spans="1:6" s="146" customFormat="1" ht="12.75">
      <c r="A501" s="145"/>
      <c r="F501" s="104"/>
    </row>
    <row r="502" spans="1:6" s="146" customFormat="1" ht="12.75">
      <c r="A502" s="145"/>
      <c r="F502" s="104"/>
    </row>
    <row r="503" spans="1:6" s="146" customFormat="1" ht="12.75">
      <c r="A503" s="145"/>
      <c r="F503" s="104"/>
    </row>
    <row r="504" spans="1:6" s="146" customFormat="1" ht="12.75">
      <c r="A504" s="145"/>
      <c r="F504" s="104"/>
    </row>
    <row r="505" spans="1:6" s="146" customFormat="1" ht="12.75">
      <c r="A505" s="145"/>
      <c r="F505" s="104"/>
    </row>
    <row r="506" spans="1:6" s="146" customFormat="1" ht="12.75">
      <c r="A506" s="145"/>
      <c r="F506" s="104"/>
    </row>
    <row r="507" spans="1:6" s="146" customFormat="1" ht="12.75">
      <c r="A507" s="145"/>
      <c r="F507" s="104"/>
    </row>
    <row r="508" spans="1:6" s="146" customFormat="1" ht="12.75">
      <c r="A508" s="145"/>
      <c r="F508" s="104"/>
    </row>
    <row r="509" spans="1:6" s="146" customFormat="1" ht="12.75">
      <c r="A509" s="145"/>
      <c r="F509" s="104"/>
    </row>
    <row r="510" spans="1:6" s="146" customFormat="1" ht="12.75">
      <c r="A510" s="145"/>
      <c r="F510" s="104"/>
    </row>
    <row r="511" spans="1:6" s="146" customFormat="1" ht="12.75">
      <c r="A511" s="145"/>
      <c r="F511" s="104"/>
    </row>
    <row r="512" spans="1:6" s="146" customFormat="1" ht="12.75">
      <c r="A512" s="145"/>
      <c r="F512" s="104"/>
    </row>
    <row r="513" spans="1:6" s="146" customFormat="1" ht="12.75">
      <c r="A513" s="145"/>
      <c r="F513" s="104"/>
    </row>
    <row r="514" spans="1:6" s="146" customFormat="1" ht="12.75">
      <c r="A514" s="145"/>
      <c r="F514" s="104"/>
    </row>
    <row r="515" spans="1:6" s="146" customFormat="1" ht="12.75">
      <c r="A515" s="145"/>
      <c r="F515" s="104"/>
    </row>
    <row r="516" spans="1:6" s="146" customFormat="1" ht="12.75">
      <c r="A516" s="145"/>
      <c r="F516" s="104"/>
    </row>
    <row r="517" spans="1:6" s="146" customFormat="1" ht="12.75">
      <c r="A517" s="145"/>
      <c r="F517" s="104"/>
    </row>
    <row r="518" spans="1:6" s="146" customFormat="1" ht="12.75">
      <c r="A518" s="145"/>
      <c r="F518" s="104"/>
    </row>
    <row r="519" spans="1:6" s="146" customFormat="1" ht="12.75">
      <c r="A519" s="145"/>
      <c r="F519" s="104"/>
    </row>
    <row r="520" spans="1:6" s="146" customFormat="1" ht="12.75">
      <c r="A520" s="145"/>
      <c r="F520" s="104"/>
    </row>
    <row r="521" spans="1:6" s="146" customFormat="1" ht="12.75">
      <c r="A521" s="145"/>
      <c r="F521" s="104"/>
    </row>
    <row r="522" spans="1:6" s="146" customFormat="1" ht="12.75">
      <c r="A522" s="145"/>
      <c r="F522" s="104"/>
    </row>
    <row r="523" spans="1:6" s="146" customFormat="1" ht="12.75">
      <c r="A523" s="145"/>
      <c r="F523" s="104"/>
    </row>
    <row r="524" spans="1:6" s="146" customFormat="1" ht="12.75">
      <c r="A524" s="145"/>
      <c r="F524" s="104"/>
    </row>
    <row r="525" spans="1:6" s="146" customFormat="1" ht="12.75">
      <c r="A525" s="145"/>
      <c r="F525" s="104"/>
    </row>
    <row r="526" spans="1:6" s="146" customFormat="1" ht="12.75">
      <c r="A526" s="145"/>
      <c r="F526" s="104"/>
    </row>
    <row r="527" spans="1:6" s="146" customFormat="1" ht="12.75">
      <c r="A527" s="145"/>
      <c r="F527" s="104"/>
    </row>
    <row r="528" spans="1:6" s="146" customFormat="1" ht="12.75">
      <c r="A528" s="145"/>
      <c r="F528" s="104"/>
    </row>
    <row r="529" spans="1:6" s="146" customFormat="1" ht="12.75">
      <c r="A529" s="145"/>
      <c r="F529" s="104"/>
    </row>
    <row r="530" spans="1:6" s="146" customFormat="1" ht="12.75">
      <c r="A530" s="145"/>
      <c r="F530" s="104"/>
    </row>
    <row r="531" spans="1:6" s="146" customFormat="1" ht="12.75">
      <c r="A531" s="145"/>
      <c r="F531" s="104"/>
    </row>
    <row r="532" spans="1:6" s="146" customFormat="1" ht="12.75">
      <c r="A532" s="145"/>
      <c r="F532" s="104"/>
    </row>
    <row r="533" spans="1:6" s="146" customFormat="1" ht="12.75">
      <c r="A533" s="145"/>
      <c r="F533" s="104"/>
    </row>
    <row r="534" spans="1:6" s="146" customFormat="1" ht="12.75">
      <c r="A534" s="145"/>
      <c r="F534" s="104"/>
    </row>
    <row r="535" spans="1:6" s="146" customFormat="1" ht="12.75">
      <c r="A535" s="145"/>
      <c r="F535" s="104"/>
    </row>
    <row r="536" spans="1:6" s="146" customFormat="1" ht="12.75">
      <c r="A536" s="145"/>
      <c r="F536" s="104"/>
    </row>
    <row r="537" spans="1:6" s="146" customFormat="1" ht="12.75">
      <c r="A537" s="145"/>
      <c r="F537" s="104"/>
    </row>
    <row r="538" spans="1:6" s="146" customFormat="1" ht="12.75">
      <c r="A538" s="145"/>
      <c r="F538" s="104"/>
    </row>
    <row r="539" spans="1:6" s="146" customFormat="1" ht="12.75">
      <c r="A539" s="145"/>
      <c r="F539" s="104"/>
    </row>
    <row r="540" spans="1:6" s="146" customFormat="1" ht="12.75">
      <c r="A540" s="145"/>
      <c r="F540" s="104"/>
    </row>
    <row r="541" spans="1:6" s="146" customFormat="1" ht="12.75">
      <c r="A541" s="145"/>
      <c r="F541" s="104"/>
    </row>
    <row r="542" spans="1:6" s="146" customFormat="1" ht="12.75">
      <c r="A542" s="145"/>
      <c r="F542" s="104"/>
    </row>
    <row r="543" spans="1:6" s="146" customFormat="1" ht="12.75">
      <c r="A543" s="145"/>
      <c r="F543" s="104"/>
    </row>
    <row r="544" spans="1:6" s="146" customFormat="1" ht="12.75">
      <c r="A544" s="145"/>
      <c r="F544" s="104"/>
    </row>
    <row r="545" spans="1:6" s="146" customFormat="1" ht="12.75">
      <c r="A545" s="145"/>
      <c r="F545" s="104"/>
    </row>
    <row r="546" spans="1:6" s="146" customFormat="1" ht="12.75">
      <c r="A546" s="145"/>
      <c r="F546" s="104"/>
    </row>
    <row r="547" spans="1:6" s="146" customFormat="1" ht="12.75">
      <c r="A547" s="145"/>
      <c r="F547" s="104"/>
    </row>
    <row r="548" spans="1:6" s="146" customFormat="1" ht="12.75">
      <c r="A548" s="145"/>
      <c r="F548" s="104"/>
    </row>
    <row r="549" spans="1:6" s="146" customFormat="1" ht="12.75">
      <c r="A549" s="145"/>
      <c r="F549" s="104"/>
    </row>
    <row r="550" spans="1:6" s="146" customFormat="1" ht="12.75">
      <c r="A550" s="145"/>
      <c r="F550" s="104"/>
    </row>
    <row r="551" spans="1:6" s="146" customFormat="1" ht="12.75">
      <c r="A551" s="145"/>
      <c r="F551" s="104"/>
    </row>
    <row r="552" spans="1:6" s="146" customFormat="1" ht="12.75">
      <c r="A552" s="145"/>
      <c r="F552" s="104"/>
    </row>
    <row r="553" spans="1:6" s="146" customFormat="1" ht="12.75">
      <c r="A553" s="145"/>
      <c r="F553" s="104"/>
    </row>
    <row r="554" spans="1:6" s="146" customFormat="1" ht="12.75">
      <c r="A554" s="145"/>
      <c r="F554" s="104"/>
    </row>
    <row r="555" spans="1:6" s="146" customFormat="1" ht="12.75">
      <c r="A555" s="145"/>
      <c r="F555" s="104"/>
    </row>
    <row r="556" spans="1:6" s="146" customFormat="1" ht="12.75">
      <c r="A556" s="145"/>
      <c r="F556" s="104"/>
    </row>
    <row r="557" spans="1:6" s="146" customFormat="1" ht="12.75">
      <c r="A557" s="145"/>
      <c r="F557" s="104"/>
    </row>
    <row r="558" spans="1:6" s="146" customFormat="1" ht="12.75">
      <c r="A558" s="145"/>
      <c r="F558" s="104"/>
    </row>
    <row r="559" spans="1:6" s="146" customFormat="1" ht="12.75">
      <c r="A559" s="145"/>
      <c r="F559" s="104"/>
    </row>
    <row r="560" spans="1:6" s="146" customFormat="1" ht="12.75">
      <c r="A560" s="145"/>
      <c r="F560" s="104"/>
    </row>
    <row r="561" spans="1:6" s="146" customFormat="1" ht="12.75">
      <c r="A561" s="145"/>
      <c r="F561" s="104"/>
    </row>
    <row r="562" spans="1:6" s="146" customFormat="1" ht="12.75">
      <c r="A562" s="145"/>
      <c r="F562" s="104"/>
    </row>
    <row r="563" spans="1:6" s="146" customFormat="1" ht="12.75">
      <c r="A563" s="145"/>
      <c r="F563" s="104"/>
    </row>
    <row r="564" spans="1:6" s="146" customFormat="1" ht="12.75">
      <c r="A564" s="145"/>
      <c r="F564" s="104"/>
    </row>
    <row r="565" spans="1:6" s="146" customFormat="1" ht="12.75">
      <c r="A565" s="145"/>
      <c r="F565" s="104"/>
    </row>
    <row r="566" spans="1:6" s="146" customFormat="1" ht="12.75">
      <c r="A566" s="145"/>
      <c r="F566" s="104"/>
    </row>
    <row r="567" spans="1:6" s="146" customFormat="1" ht="12.75">
      <c r="A567" s="145"/>
      <c r="F567" s="104"/>
    </row>
    <row r="568" spans="1:6" s="146" customFormat="1" ht="12.75">
      <c r="A568" s="145"/>
      <c r="F568" s="104"/>
    </row>
    <row r="569" spans="1:6" s="146" customFormat="1" ht="12.75">
      <c r="A569" s="145"/>
      <c r="F569" s="104"/>
    </row>
    <row r="570" spans="1:6" s="146" customFormat="1" ht="12.75">
      <c r="A570" s="145"/>
      <c r="F570" s="104"/>
    </row>
    <row r="571" spans="1:6" s="146" customFormat="1" ht="12.75">
      <c r="A571" s="145"/>
      <c r="F571" s="104"/>
    </row>
    <row r="572" spans="1:6" s="146" customFormat="1" ht="12.75">
      <c r="A572" s="145"/>
      <c r="F572" s="104"/>
    </row>
    <row r="573" spans="1:6" s="146" customFormat="1" ht="12.75">
      <c r="A573" s="145"/>
      <c r="F573" s="104"/>
    </row>
    <row r="574" spans="1:6" s="146" customFormat="1" ht="12.75">
      <c r="A574" s="145"/>
      <c r="F574" s="104"/>
    </row>
    <row r="575" spans="1:6" s="146" customFormat="1" ht="12.75">
      <c r="A575" s="145"/>
      <c r="F575" s="104"/>
    </row>
    <row r="576" spans="1:6" s="146" customFormat="1" ht="12.75">
      <c r="A576" s="145"/>
      <c r="F576" s="104"/>
    </row>
    <row r="577" spans="1:6" s="146" customFormat="1" ht="12.75">
      <c r="A577" s="145"/>
      <c r="F577" s="104"/>
    </row>
    <row r="578" spans="1:6" s="146" customFormat="1" ht="12.75">
      <c r="A578" s="145"/>
      <c r="F578" s="104"/>
    </row>
    <row r="579" spans="1:6" s="146" customFormat="1" ht="12.75">
      <c r="A579" s="145"/>
      <c r="F579" s="104"/>
    </row>
    <row r="580" spans="1:6" s="146" customFormat="1" ht="12.75">
      <c r="A580" s="145"/>
      <c r="F580" s="104"/>
    </row>
    <row r="581" spans="1:6" s="146" customFormat="1" ht="12.75">
      <c r="A581" s="145"/>
      <c r="F581" s="104"/>
    </row>
    <row r="582" spans="1:6" s="146" customFormat="1" ht="12.75">
      <c r="A582" s="145"/>
      <c r="F582" s="104"/>
    </row>
    <row r="583" spans="1:6" s="146" customFormat="1" ht="12.75">
      <c r="A583" s="145"/>
      <c r="F583" s="104"/>
    </row>
    <row r="584" spans="1:6" s="146" customFormat="1" ht="12.75">
      <c r="A584" s="145"/>
      <c r="F584" s="104"/>
    </row>
    <row r="585" spans="1:6" s="146" customFormat="1" ht="12.75">
      <c r="A585" s="145"/>
      <c r="F585" s="104"/>
    </row>
    <row r="586" spans="1:6" s="146" customFormat="1" ht="12.75">
      <c r="A586" s="145"/>
      <c r="F586" s="104"/>
    </row>
    <row r="587" spans="1:6" s="146" customFormat="1" ht="12.75">
      <c r="A587" s="145"/>
      <c r="F587" s="104"/>
    </row>
    <row r="588" spans="1:6" s="146" customFormat="1" ht="12.75">
      <c r="A588" s="145"/>
      <c r="F588" s="104"/>
    </row>
    <row r="589" spans="1:6" s="146" customFormat="1" ht="12.75">
      <c r="A589" s="145"/>
      <c r="F589" s="104"/>
    </row>
    <row r="590" spans="1:6" s="146" customFormat="1" ht="12.75">
      <c r="A590" s="145"/>
      <c r="F590" s="104"/>
    </row>
    <row r="591" spans="1:6" s="146" customFormat="1" ht="12.75">
      <c r="A591" s="145"/>
      <c r="F591" s="104"/>
    </row>
    <row r="592" spans="1:6" s="146" customFormat="1" ht="12.75">
      <c r="A592" s="145"/>
      <c r="F592" s="104"/>
    </row>
    <row r="593" spans="1:6" s="146" customFormat="1" ht="12.75">
      <c r="A593" s="145"/>
      <c r="F593" s="104"/>
    </row>
    <row r="594" spans="1:6" s="146" customFormat="1" ht="12.75">
      <c r="A594" s="145"/>
      <c r="F594" s="104"/>
    </row>
    <row r="595" spans="1:6" s="146" customFormat="1" ht="12.75">
      <c r="A595" s="145"/>
      <c r="F595" s="104"/>
    </row>
    <row r="596" spans="1:6" s="146" customFormat="1" ht="12.75">
      <c r="A596" s="145"/>
      <c r="F596" s="104"/>
    </row>
    <row r="597" spans="1:6" s="146" customFormat="1" ht="12.75">
      <c r="A597" s="145"/>
      <c r="F597" s="104"/>
    </row>
    <row r="598" spans="1:6" s="146" customFormat="1" ht="12.75">
      <c r="A598" s="145"/>
      <c r="F598" s="104"/>
    </row>
    <row r="599" spans="1:6" s="146" customFormat="1" ht="12.75">
      <c r="A599" s="145"/>
      <c r="F599" s="104"/>
    </row>
    <row r="600" spans="1:6" s="146" customFormat="1" ht="12.75">
      <c r="A600" s="145"/>
      <c r="F600" s="104"/>
    </row>
    <row r="601" spans="1:6" s="146" customFormat="1" ht="12.75">
      <c r="A601" s="145"/>
      <c r="F601" s="104"/>
    </row>
    <row r="602" spans="1:6" s="146" customFormat="1" ht="12.75">
      <c r="A602" s="145"/>
      <c r="F602" s="104"/>
    </row>
    <row r="603" spans="1:6" s="146" customFormat="1" ht="12.75">
      <c r="A603" s="145"/>
      <c r="F603" s="104"/>
    </row>
    <row r="604" spans="1:6" s="146" customFormat="1" ht="12.75">
      <c r="A604" s="145"/>
      <c r="F604" s="104"/>
    </row>
    <row r="605" spans="1:6" s="146" customFormat="1" ht="12.75">
      <c r="A605" s="145"/>
      <c r="F605" s="104"/>
    </row>
    <row r="606" spans="1:6" s="146" customFormat="1" ht="12.75">
      <c r="A606" s="145"/>
      <c r="F606" s="104"/>
    </row>
    <row r="607" spans="1:6" s="146" customFormat="1" ht="12.75">
      <c r="A607" s="145"/>
      <c r="F607" s="104"/>
    </row>
    <row r="608" spans="1:6" s="146" customFormat="1" ht="12.75">
      <c r="A608" s="145"/>
      <c r="F608" s="104"/>
    </row>
    <row r="609" spans="1:6" s="146" customFormat="1" ht="12.75">
      <c r="A609" s="145"/>
      <c r="F609" s="104"/>
    </row>
    <row r="610" spans="1:6" s="146" customFormat="1" ht="12.75">
      <c r="A610" s="145"/>
      <c r="F610" s="104"/>
    </row>
    <row r="611" spans="1:6" s="146" customFormat="1" ht="12.75">
      <c r="A611" s="145"/>
      <c r="F611" s="104"/>
    </row>
    <row r="612" spans="1:6" s="146" customFormat="1" ht="12.75">
      <c r="A612" s="145"/>
      <c r="F612" s="104"/>
    </row>
    <row r="613" spans="1:6" s="146" customFormat="1" ht="12.75">
      <c r="A613" s="145"/>
      <c r="F613" s="104"/>
    </row>
    <row r="614" spans="1:6" s="146" customFormat="1" ht="12.75">
      <c r="A614" s="145"/>
      <c r="F614" s="104"/>
    </row>
    <row r="615" spans="1:6" s="146" customFormat="1" ht="12.75">
      <c r="A615" s="145"/>
      <c r="F615" s="104"/>
    </row>
    <row r="616" spans="1:6" s="146" customFormat="1" ht="12.75">
      <c r="A616" s="145"/>
      <c r="F616" s="104"/>
    </row>
    <row r="617" spans="1:6" s="146" customFormat="1" ht="12.75">
      <c r="A617" s="145"/>
      <c r="F617" s="104"/>
    </row>
    <row r="618" spans="1:6" s="146" customFormat="1" ht="12.75">
      <c r="A618" s="145"/>
      <c r="F618" s="104"/>
    </row>
    <row r="619" spans="1:6" s="146" customFormat="1" ht="12.75">
      <c r="A619" s="145"/>
      <c r="F619" s="104"/>
    </row>
    <row r="620" spans="1:6" s="146" customFormat="1" ht="12.75">
      <c r="A620" s="145"/>
      <c r="F620" s="104"/>
    </row>
    <row r="621" spans="1:6" s="146" customFormat="1" ht="12.75">
      <c r="A621" s="145"/>
      <c r="F621" s="104"/>
    </row>
    <row r="622" spans="1:6" s="146" customFormat="1" ht="12.75">
      <c r="A622" s="145"/>
      <c r="F622" s="104"/>
    </row>
    <row r="623" spans="1:6" s="146" customFormat="1" ht="12.75">
      <c r="A623" s="145"/>
      <c r="F623" s="104"/>
    </row>
    <row r="624" spans="1:6" s="146" customFormat="1" ht="12.75">
      <c r="A624" s="145"/>
      <c r="F624" s="104"/>
    </row>
    <row r="625" spans="1:6" s="146" customFormat="1" ht="12.75">
      <c r="A625" s="145"/>
      <c r="F625" s="104"/>
    </row>
    <row r="626" spans="1:6" s="146" customFormat="1" ht="12.75">
      <c r="A626" s="145"/>
      <c r="F626" s="104"/>
    </row>
    <row r="627" spans="1:6" s="146" customFormat="1" ht="12.75">
      <c r="A627" s="145"/>
      <c r="F627" s="104"/>
    </row>
    <row r="628" spans="1:6" s="146" customFormat="1" ht="12.75">
      <c r="A628" s="145"/>
      <c r="F628" s="104"/>
    </row>
    <row r="629" spans="1:6" s="146" customFormat="1" ht="12.75">
      <c r="A629" s="145"/>
      <c r="F629" s="104"/>
    </row>
    <row r="630" spans="1:6" s="146" customFormat="1" ht="12.75">
      <c r="A630" s="145"/>
      <c r="F630" s="104"/>
    </row>
    <row r="631" spans="1:6" s="146" customFormat="1" ht="12.75">
      <c r="A631" s="145"/>
      <c r="F631" s="104"/>
    </row>
    <row r="632" spans="1:6" s="146" customFormat="1" ht="12.75">
      <c r="A632" s="145"/>
      <c r="F632" s="104"/>
    </row>
    <row r="633" spans="1:6" s="146" customFormat="1" ht="12.75">
      <c r="A633" s="145"/>
      <c r="F633" s="104"/>
    </row>
    <row r="634" spans="1:6" s="146" customFormat="1" ht="12.75">
      <c r="A634" s="145"/>
      <c r="F634" s="104"/>
    </row>
    <row r="635" spans="1:6" s="146" customFormat="1" ht="12.75">
      <c r="A635" s="145"/>
      <c r="F635" s="104"/>
    </row>
    <row r="636" spans="1:6" s="146" customFormat="1" ht="12.75">
      <c r="A636" s="145"/>
      <c r="F636" s="104"/>
    </row>
    <row r="637" spans="1:6" s="146" customFormat="1" ht="12.75">
      <c r="A637" s="145"/>
      <c r="F637" s="104"/>
    </row>
    <row r="638" spans="1:6" s="146" customFormat="1" ht="12.75">
      <c r="A638" s="145"/>
      <c r="F638" s="104"/>
    </row>
    <row r="639" spans="1:6" s="146" customFormat="1" ht="12.75">
      <c r="A639" s="145"/>
      <c r="F639" s="104"/>
    </row>
    <row r="640" spans="1:6" s="146" customFormat="1" ht="12.75">
      <c r="A640" s="145"/>
      <c r="F640" s="104"/>
    </row>
    <row r="641" spans="1:6" s="146" customFormat="1" ht="12.75">
      <c r="A641" s="145"/>
      <c r="F641" s="104"/>
    </row>
    <row r="642" spans="1:6" s="146" customFormat="1" ht="12.75">
      <c r="A642" s="145"/>
      <c r="F642" s="104"/>
    </row>
    <row r="643" spans="1:6" s="146" customFormat="1" ht="12.75">
      <c r="A643" s="145"/>
      <c r="F643" s="104"/>
    </row>
    <row r="644" spans="1:6" s="146" customFormat="1" ht="12.75">
      <c r="A644" s="145"/>
      <c r="F644" s="104"/>
    </row>
    <row r="645" spans="1:6" s="146" customFormat="1" ht="12.75">
      <c r="A645" s="145"/>
      <c r="F645" s="104"/>
    </row>
    <row r="646" spans="1:6" s="146" customFormat="1" ht="12.75">
      <c r="A646" s="145"/>
      <c r="F646" s="104"/>
    </row>
    <row r="647" spans="1:6" s="146" customFormat="1" ht="12.75">
      <c r="A647" s="145"/>
      <c r="F647" s="104"/>
    </row>
    <row r="648" spans="1:6" s="146" customFormat="1" ht="12.75">
      <c r="A648" s="145"/>
      <c r="F648" s="104"/>
    </row>
    <row r="649" spans="1:6" s="146" customFormat="1" ht="12.75">
      <c r="A649" s="145"/>
      <c r="F649" s="104"/>
    </row>
    <row r="650" spans="1:6" s="146" customFormat="1" ht="12.75">
      <c r="A650" s="145"/>
      <c r="F650" s="104"/>
    </row>
    <row r="651" spans="1:6" s="146" customFormat="1" ht="12.75">
      <c r="A651" s="145"/>
      <c r="F651" s="104"/>
    </row>
    <row r="652" spans="1:6" s="146" customFormat="1" ht="12.75">
      <c r="A652" s="145"/>
      <c r="F652" s="104"/>
    </row>
    <row r="653" spans="1:6" s="146" customFormat="1" ht="12.75">
      <c r="A653" s="145"/>
      <c r="F653" s="104"/>
    </row>
    <row r="654" spans="1:6" s="146" customFormat="1" ht="12.75">
      <c r="A654" s="145"/>
      <c r="F654" s="104"/>
    </row>
    <row r="655" spans="1:6" s="146" customFormat="1" ht="12.75">
      <c r="A655" s="145"/>
      <c r="F655" s="104"/>
    </row>
    <row r="656" spans="1:6" s="146" customFormat="1" ht="12.75">
      <c r="A656" s="145"/>
      <c r="F656" s="104"/>
    </row>
    <row r="657" spans="1:6" s="146" customFormat="1" ht="12.75">
      <c r="A657" s="145"/>
      <c r="F657" s="104"/>
    </row>
    <row r="658" spans="1:6" s="146" customFormat="1" ht="12.75">
      <c r="A658" s="145"/>
      <c r="F658" s="104"/>
    </row>
    <row r="659" spans="1:6" s="146" customFormat="1" ht="12.75">
      <c r="A659" s="145"/>
      <c r="F659" s="104"/>
    </row>
    <row r="660" spans="1:6" s="146" customFormat="1" ht="12.75">
      <c r="A660" s="145"/>
      <c r="F660" s="104"/>
    </row>
    <row r="661" spans="1:6" s="146" customFormat="1" ht="12.75">
      <c r="A661" s="145"/>
      <c r="F661" s="104"/>
    </row>
    <row r="662" spans="1:6" s="146" customFormat="1" ht="12.75">
      <c r="A662" s="145"/>
      <c r="F662" s="104"/>
    </row>
    <row r="663" spans="1:6" s="146" customFormat="1" ht="12.75">
      <c r="A663" s="145"/>
      <c r="F663" s="104"/>
    </row>
    <row r="664" spans="1:6" s="146" customFormat="1" ht="12.75">
      <c r="A664" s="145"/>
      <c r="F664" s="104"/>
    </row>
    <row r="665" spans="1:6" s="146" customFormat="1" ht="12.75">
      <c r="A665" s="145"/>
      <c r="F665" s="104"/>
    </row>
    <row r="666" spans="1:6" s="146" customFormat="1" ht="12.75">
      <c r="A666" s="145"/>
      <c r="F666" s="104"/>
    </row>
    <row r="667" spans="1:6" s="146" customFormat="1" ht="12.75">
      <c r="A667" s="145"/>
      <c r="F667" s="104"/>
    </row>
    <row r="668" spans="1:6" s="146" customFormat="1" ht="12.75">
      <c r="A668" s="145"/>
      <c r="F668" s="104"/>
    </row>
    <row r="669" spans="1:6" s="146" customFormat="1" ht="12.75">
      <c r="A669" s="145"/>
      <c r="F669" s="104"/>
    </row>
    <row r="670" spans="1:6" s="146" customFormat="1" ht="12.75">
      <c r="A670" s="145"/>
      <c r="F670" s="104"/>
    </row>
    <row r="671" spans="1:6" s="146" customFormat="1" ht="12.75">
      <c r="A671" s="145"/>
      <c r="F671" s="104"/>
    </row>
    <row r="672" spans="1:6" s="146" customFormat="1" ht="12.75">
      <c r="A672" s="145"/>
      <c r="F672" s="104"/>
    </row>
    <row r="673" spans="1:6" s="146" customFormat="1" ht="12.75">
      <c r="A673" s="145"/>
      <c r="F673" s="104"/>
    </row>
    <row r="674" spans="1:6" s="146" customFormat="1" ht="12.75">
      <c r="A674" s="145"/>
      <c r="F674" s="104"/>
    </row>
    <row r="675" spans="1:6" s="146" customFormat="1" ht="12.75">
      <c r="A675" s="145"/>
      <c r="F675" s="104"/>
    </row>
    <row r="676" spans="1:6" s="146" customFormat="1" ht="12.75">
      <c r="A676" s="145"/>
      <c r="F676" s="104"/>
    </row>
    <row r="677" spans="1:6" s="146" customFormat="1" ht="12.75">
      <c r="A677" s="145"/>
      <c r="F677" s="104"/>
    </row>
    <row r="678" spans="1:6" s="146" customFormat="1" ht="12.75">
      <c r="A678" s="145"/>
      <c r="F678" s="104"/>
    </row>
    <row r="679" spans="1:6" s="146" customFormat="1" ht="12.75">
      <c r="A679" s="145"/>
      <c r="F679" s="104"/>
    </row>
    <row r="680" spans="1:6" s="146" customFormat="1" ht="12.75">
      <c r="A680" s="145"/>
      <c r="F680" s="104"/>
    </row>
    <row r="681" spans="1:6" s="146" customFormat="1" ht="12.75">
      <c r="A681" s="145"/>
      <c r="F681" s="104"/>
    </row>
    <row r="682" spans="1:6" s="146" customFormat="1" ht="12.75">
      <c r="A682" s="145"/>
      <c r="F682" s="104"/>
    </row>
    <row r="683" spans="1:6" s="146" customFormat="1" ht="12.75">
      <c r="A683" s="145"/>
      <c r="F683" s="104"/>
    </row>
    <row r="684" spans="1:6" s="146" customFormat="1" ht="12.75">
      <c r="A684" s="145"/>
      <c r="F684" s="104"/>
    </row>
    <row r="685" spans="1:6" s="146" customFormat="1" ht="12.75">
      <c r="A685" s="145"/>
      <c r="F685" s="104"/>
    </row>
    <row r="686" spans="1:6" s="146" customFormat="1" ht="12.75">
      <c r="A686" s="145"/>
      <c r="F686" s="104"/>
    </row>
    <row r="687" spans="1:6" s="146" customFormat="1" ht="12.75">
      <c r="A687" s="145"/>
      <c r="F687" s="104"/>
    </row>
    <row r="688" spans="1:6" s="146" customFormat="1" ht="12.75">
      <c r="A688" s="145"/>
      <c r="F688" s="104"/>
    </row>
    <row r="689" spans="1:6" s="146" customFormat="1" ht="12.75">
      <c r="A689" s="145"/>
      <c r="F689" s="104"/>
    </row>
    <row r="690" spans="1:6" s="146" customFormat="1" ht="12.75">
      <c r="A690" s="145"/>
      <c r="F690" s="104"/>
    </row>
    <row r="691" spans="1:6" s="146" customFormat="1" ht="12.75">
      <c r="A691" s="145"/>
      <c r="F691" s="104"/>
    </row>
    <row r="692" spans="1:6" s="146" customFormat="1" ht="12.75">
      <c r="A692" s="145"/>
      <c r="F692" s="104"/>
    </row>
    <row r="693" spans="1:6" s="146" customFormat="1" ht="12.75">
      <c r="A693" s="145"/>
      <c r="F693" s="104"/>
    </row>
    <row r="694" spans="1:6" s="146" customFormat="1" ht="12.75">
      <c r="A694" s="145"/>
      <c r="F694" s="104"/>
    </row>
    <row r="695" spans="1:6" s="146" customFormat="1" ht="12.75">
      <c r="A695" s="145"/>
      <c r="F695" s="104"/>
    </row>
    <row r="696" spans="1:6" s="146" customFormat="1" ht="12.75">
      <c r="A696" s="145"/>
      <c r="F696" s="104"/>
    </row>
    <row r="697" spans="1:6" s="146" customFormat="1" ht="12.75">
      <c r="A697" s="145"/>
      <c r="F697" s="104"/>
    </row>
    <row r="698" spans="1:6" s="146" customFormat="1" ht="12.75">
      <c r="A698" s="145"/>
      <c r="F698" s="104"/>
    </row>
    <row r="699" spans="1:6" s="146" customFormat="1" ht="12.75">
      <c r="A699" s="145"/>
      <c r="F699" s="104"/>
    </row>
    <row r="700" spans="1:6" s="146" customFormat="1" ht="12.75">
      <c r="A700" s="145"/>
      <c r="F700" s="104"/>
    </row>
    <row r="701" spans="1:6" s="146" customFormat="1" ht="12.75">
      <c r="A701" s="145"/>
      <c r="F701" s="104"/>
    </row>
    <row r="702" spans="1:6" s="146" customFormat="1" ht="12.75">
      <c r="A702" s="145"/>
      <c r="F702" s="104"/>
    </row>
    <row r="703" spans="1:6" s="146" customFormat="1" ht="12.75">
      <c r="A703" s="145"/>
      <c r="F703" s="104"/>
    </row>
    <row r="704" spans="1:6" s="146" customFormat="1" ht="12.75">
      <c r="A704" s="145"/>
      <c r="F704" s="104"/>
    </row>
    <row r="705" spans="1:6" s="146" customFormat="1" ht="12.75">
      <c r="A705" s="145"/>
      <c r="F705" s="104"/>
    </row>
    <row r="706" spans="1:6" s="146" customFormat="1" ht="12.75">
      <c r="A706" s="145"/>
      <c r="F706" s="104"/>
    </row>
    <row r="707" spans="1:6" s="146" customFormat="1" ht="12.75">
      <c r="A707" s="145"/>
      <c r="F707" s="104"/>
    </row>
    <row r="708" spans="1:6" s="146" customFormat="1" ht="12.75">
      <c r="A708" s="145"/>
      <c r="F708" s="104"/>
    </row>
    <row r="709" spans="1:6" s="146" customFormat="1" ht="12.75">
      <c r="A709" s="145"/>
      <c r="F709" s="104"/>
    </row>
    <row r="710" spans="1:6" s="146" customFormat="1" ht="12.75">
      <c r="A710" s="145"/>
      <c r="F710" s="104"/>
    </row>
    <row r="711" spans="1:6" s="146" customFormat="1" ht="12.75">
      <c r="A711" s="145"/>
      <c r="F711" s="104"/>
    </row>
    <row r="712" spans="1:6" s="146" customFormat="1" ht="12.75">
      <c r="A712" s="145"/>
      <c r="F712" s="104"/>
    </row>
    <row r="713" spans="1:6" s="146" customFormat="1" ht="12.75">
      <c r="A713" s="145"/>
      <c r="F713" s="104"/>
    </row>
    <row r="714" spans="1:6" s="146" customFormat="1" ht="12.75">
      <c r="A714" s="145"/>
      <c r="F714" s="104"/>
    </row>
    <row r="715" spans="1:6" s="146" customFormat="1" ht="12.75">
      <c r="A715" s="145"/>
      <c r="F715" s="104"/>
    </row>
    <row r="716" spans="1:6" s="146" customFormat="1" ht="12.75">
      <c r="A716" s="145"/>
      <c r="F716" s="104"/>
    </row>
    <row r="717" spans="1:6" s="146" customFormat="1" ht="12.75">
      <c r="A717" s="145"/>
      <c r="F717" s="104"/>
    </row>
    <row r="718" spans="1:6" s="146" customFormat="1" ht="12.75">
      <c r="A718" s="145"/>
      <c r="F718" s="104"/>
    </row>
    <row r="719" spans="1:6" s="146" customFormat="1" ht="12.75">
      <c r="A719" s="145"/>
      <c r="F719" s="104"/>
    </row>
    <row r="720" spans="1:6" s="146" customFormat="1" ht="12.75">
      <c r="A720" s="145"/>
      <c r="F720" s="104"/>
    </row>
    <row r="721" spans="1:6" s="146" customFormat="1" ht="12.75">
      <c r="A721" s="145"/>
      <c r="F721" s="104"/>
    </row>
    <row r="722" spans="1:6" s="146" customFormat="1" ht="12.75">
      <c r="A722" s="145"/>
      <c r="F722" s="104"/>
    </row>
    <row r="723" spans="1:6" s="146" customFormat="1" ht="12.75">
      <c r="A723" s="145"/>
      <c r="F723" s="104"/>
    </row>
    <row r="724" spans="1:6" s="146" customFormat="1" ht="12.75">
      <c r="A724" s="145"/>
      <c r="F724" s="104"/>
    </row>
    <row r="725" spans="1:6" s="146" customFormat="1" ht="12.75">
      <c r="A725" s="145"/>
      <c r="F725" s="104"/>
    </row>
    <row r="726" spans="1:6" s="146" customFormat="1" ht="12.75">
      <c r="A726" s="145"/>
      <c r="F726" s="104"/>
    </row>
    <row r="727" spans="1:6" s="146" customFormat="1" ht="12.75">
      <c r="A727" s="145"/>
      <c r="F727" s="104"/>
    </row>
    <row r="728" spans="1:6" s="146" customFormat="1" ht="12.75">
      <c r="A728" s="145"/>
      <c r="F728" s="104"/>
    </row>
    <row r="729" spans="1:6" s="146" customFormat="1" ht="12.75">
      <c r="A729" s="145"/>
      <c r="F729" s="104"/>
    </row>
    <row r="730" spans="1:6" s="146" customFormat="1" ht="12.75">
      <c r="A730" s="145"/>
      <c r="F730" s="104"/>
    </row>
    <row r="731" spans="1:6" s="146" customFormat="1" ht="12.75">
      <c r="A731" s="145"/>
      <c r="F731" s="104"/>
    </row>
    <row r="732" spans="1:6" s="146" customFormat="1" ht="12.75">
      <c r="A732" s="145"/>
      <c r="F732" s="104"/>
    </row>
    <row r="733" spans="1:6" s="146" customFormat="1" ht="12.75">
      <c r="A733" s="145"/>
      <c r="F733" s="104"/>
    </row>
    <row r="734" spans="1:6" s="146" customFormat="1" ht="12.75">
      <c r="A734" s="145"/>
      <c r="F734" s="104"/>
    </row>
    <row r="735" spans="1:6" s="146" customFormat="1" ht="12.75">
      <c r="A735" s="145"/>
      <c r="F735" s="104"/>
    </row>
    <row r="736" spans="1:6" s="146" customFormat="1" ht="12.75">
      <c r="A736" s="145"/>
      <c r="F736" s="104"/>
    </row>
    <row r="737" spans="1:6" s="146" customFormat="1" ht="12.75">
      <c r="A737" s="145"/>
      <c r="F737" s="104"/>
    </row>
    <row r="738" spans="1:6" s="146" customFormat="1" ht="12.75">
      <c r="A738" s="145"/>
      <c r="F738" s="104"/>
    </row>
    <row r="739" spans="1:6" s="146" customFormat="1" ht="12.75">
      <c r="A739" s="145"/>
      <c r="F739" s="104"/>
    </row>
    <row r="740" spans="1:6" s="146" customFormat="1" ht="12.75">
      <c r="A740" s="145"/>
      <c r="F740" s="104"/>
    </row>
    <row r="741" spans="1:6" s="146" customFormat="1" ht="12.75">
      <c r="A741" s="145"/>
      <c r="F741" s="104"/>
    </row>
    <row r="742" spans="1:6" s="146" customFormat="1" ht="12.75">
      <c r="A742" s="145"/>
      <c r="F742" s="104"/>
    </row>
    <row r="743" spans="1:6" s="146" customFormat="1" ht="12.75">
      <c r="A743" s="145"/>
      <c r="F743" s="104"/>
    </row>
    <row r="744" spans="1:6" s="146" customFormat="1" ht="12.75">
      <c r="A744" s="145"/>
      <c r="F744" s="104"/>
    </row>
    <row r="745" spans="1:6" s="146" customFormat="1" ht="12.75">
      <c r="A745" s="145"/>
      <c r="F745" s="104"/>
    </row>
    <row r="746" spans="1:6" s="146" customFormat="1" ht="12.75">
      <c r="A746" s="145"/>
      <c r="F746" s="104"/>
    </row>
    <row r="747" spans="1:6" s="146" customFormat="1" ht="12.75">
      <c r="A747" s="145"/>
      <c r="F747" s="104"/>
    </row>
    <row r="748" spans="1:6" s="146" customFormat="1" ht="12.75">
      <c r="A748" s="145"/>
      <c r="F748" s="104"/>
    </row>
    <row r="749" spans="1:6" s="146" customFormat="1" ht="12.75">
      <c r="A749" s="145"/>
      <c r="F749" s="104"/>
    </row>
    <row r="750" spans="1:6" s="146" customFormat="1" ht="12.75">
      <c r="A750" s="145"/>
      <c r="F750" s="104"/>
    </row>
    <row r="751" spans="1:6" s="146" customFormat="1" ht="12.75">
      <c r="A751" s="145"/>
      <c r="F751" s="104"/>
    </row>
    <row r="752" spans="1:6" s="146" customFormat="1" ht="12.75">
      <c r="A752" s="145"/>
      <c r="F752" s="104"/>
    </row>
    <row r="753" spans="1:6" s="146" customFormat="1" ht="12.75">
      <c r="A753" s="145"/>
      <c r="F753" s="104"/>
    </row>
    <row r="754" spans="1:6" s="146" customFormat="1" ht="12.75">
      <c r="A754" s="145"/>
      <c r="F754" s="104"/>
    </row>
    <row r="755" spans="1:6" s="146" customFormat="1" ht="12.75">
      <c r="A755" s="145"/>
      <c r="F755" s="104"/>
    </row>
    <row r="756" spans="1:6" s="146" customFormat="1" ht="12.75">
      <c r="A756" s="145"/>
      <c r="F756" s="104"/>
    </row>
    <row r="757" spans="1:6" s="146" customFormat="1" ht="12.75">
      <c r="A757" s="145"/>
      <c r="F757" s="104"/>
    </row>
    <row r="758" spans="1:6" s="146" customFormat="1" ht="12.75">
      <c r="A758" s="145"/>
      <c r="F758" s="104"/>
    </row>
    <row r="759" spans="1:6" s="146" customFormat="1" ht="12.75">
      <c r="A759" s="145"/>
      <c r="F759" s="104"/>
    </row>
    <row r="760" spans="1:6" s="146" customFormat="1" ht="12.75">
      <c r="A760" s="145"/>
      <c r="F760" s="104"/>
    </row>
    <row r="761" spans="1:6" s="146" customFormat="1" ht="12.75">
      <c r="A761" s="145"/>
      <c r="F761" s="104"/>
    </row>
    <row r="762" spans="1:6" s="146" customFormat="1" ht="12.75">
      <c r="A762" s="145"/>
      <c r="F762" s="104"/>
    </row>
    <row r="763" spans="1:6" s="146" customFormat="1" ht="12.75">
      <c r="A763" s="145"/>
      <c r="F763" s="104"/>
    </row>
    <row r="764" spans="1:6" s="146" customFormat="1" ht="12.75">
      <c r="A764" s="145"/>
      <c r="F764" s="104"/>
    </row>
    <row r="765" spans="1:6" s="146" customFormat="1" ht="12.75">
      <c r="A765" s="145"/>
      <c r="F765" s="104"/>
    </row>
    <row r="766" spans="1:6" s="146" customFormat="1" ht="12.75">
      <c r="A766" s="145"/>
      <c r="F766" s="104"/>
    </row>
    <row r="767" spans="1:6" s="146" customFormat="1" ht="12.75">
      <c r="A767" s="145"/>
      <c r="F767" s="104"/>
    </row>
    <row r="768" spans="1:6" s="146" customFormat="1" ht="12.75">
      <c r="A768" s="145"/>
      <c r="F768" s="104"/>
    </row>
    <row r="769" spans="1:6" s="146" customFormat="1" ht="12.75">
      <c r="A769" s="145"/>
      <c r="F769" s="104"/>
    </row>
    <row r="770" spans="1:6" s="146" customFormat="1" ht="12.75">
      <c r="A770" s="145"/>
      <c r="F770" s="104"/>
    </row>
    <row r="771" spans="1:6" s="146" customFormat="1" ht="12.75">
      <c r="A771" s="145"/>
      <c r="F771" s="104"/>
    </row>
    <row r="772" spans="1:6" s="146" customFormat="1" ht="12.75">
      <c r="A772" s="145"/>
      <c r="F772" s="104"/>
    </row>
    <row r="773" spans="1:6" s="146" customFormat="1" ht="12.75">
      <c r="A773" s="145"/>
      <c r="F773" s="104"/>
    </row>
    <row r="774" spans="1:6" s="146" customFormat="1" ht="12.75">
      <c r="A774" s="145"/>
      <c r="F774" s="104"/>
    </row>
    <row r="775" spans="1:6" s="146" customFormat="1" ht="12.75">
      <c r="A775" s="145"/>
      <c r="F775" s="104"/>
    </row>
    <row r="776" spans="1:6" s="146" customFormat="1" ht="12.75">
      <c r="A776" s="145"/>
      <c r="F776" s="104"/>
    </row>
    <row r="777" spans="1:6" s="146" customFormat="1" ht="12.75">
      <c r="A777" s="145"/>
      <c r="F777" s="104"/>
    </row>
    <row r="778" spans="1:6" s="146" customFormat="1" ht="12.75">
      <c r="A778" s="145"/>
      <c r="F778" s="104"/>
    </row>
    <row r="779" spans="1:6" s="146" customFormat="1" ht="12.75">
      <c r="A779" s="145"/>
      <c r="F779" s="104"/>
    </row>
    <row r="780" spans="1:6" s="146" customFormat="1" ht="12.75">
      <c r="A780" s="145"/>
      <c r="F780" s="104"/>
    </row>
    <row r="781" spans="1:6" s="146" customFormat="1" ht="12.75">
      <c r="A781" s="145"/>
      <c r="F781" s="104"/>
    </row>
    <row r="782" spans="1:6" s="146" customFormat="1" ht="12.75">
      <c r="A782" s="145"/>
      <c r="F782" s="104"/>
    </row>
    <row r="783" spans="1:6" s="146" customFormat="1" ht="12.75">
      <c r="A783" s="145"/>
      <c r="F783" s="104"/>
    </row>
    <row r="784" spans="1:6" s="146" customFormat="1" ht="12.75">
      <c r="A784" s="145"/>
      <c r="F784" s="104"/>
    </row>
    <row r="785" spans="1:6" s="146" customFormat="1" ht="12.75">
      <c r="A785" s="145"/>
      <c r="F785" s="104"/>
    </row>
    <row r="786" spans="1:6" s="146" customFormat="1" ht="12.75">
      <c r="A786" s="145"/>
      <c r="F786" s="104"/>
    </row>
    <row r="787" spans="1:6" s="146" customFormat="1" ht="12.75">
      <c r="A787" s="145"/>
      <c r="F787" s="104"/>
    </row>
    <row r="788" spans="1:6" s="146" customFormat="1" ht="12.75">
      <c r="A788" s="145"/>
      <c r="F788" s="104"/>
    </row>
    <row r="789" spans="1:6" s="146" customFormat="1" ht="12.75">
      <c r="A789" s="145"/>
      <c r="F789" s="104"/>
    </row>
    <row r="790" spans="1:6" s="146" customFormat="1" ht="12.75">
      <c r="A790" s="145"/>
      <c r="F790" s="104"/>
    </row>
    <row r="791" spans="1:6" s="146" customFormat="1" ht="12.75">
      <c r="A791" s="145"/>
      <c r="F791" s="104"/>
    </row>
    <row r="792" spans="1:6" s="146" customFormat="1" ht="12.75">
      <c r="A792" s="145"/>
      <c r="F792" s="104"/>
    </row>
    <row r="793" spans="1:6" s="146" customFormat="1" ht="12.75">
      <c r="A793" s="145"/>
      <c r="F793" s="104"/>
    </row>
    <row r="794" spans="1:6" s="146" customFormat="1" ht="12.75">
      <c r="A794" s="145"/>
      <c r="F794" s="104"/>
    </row>
    <row r="795" spans="1:6" s="146" customFormat="1" ht="12.75">
      <c r="A795" s="145"/>
      <c r="F795" s="104"/>
    </row>
    <row r="796" spans="1:6" s="146" customFormat="1" ht="12.75">
      <c r="A796" s="145"/>
      <c r="F796" s="104"/>
    </row>
    <row r="797" spans="1:6" s="146" customFormat="1" ht="12.75">
      <c r="A797" s="145"/>
      <c r="F797" s="104"/>
    </row>
    <row r="798" spans="1:6" s="146" customFormat="1" ht="12.75">
      <c r="A798" s="145"/>
      <c r="F798" s="104"/>
    </row>
    <row r="799" spans="1:6" s="146" customFormat="1" ht="12.75">
      <c r="A799" s="145"/>
      <c r="F799" s="104"/>
    </row>
    <row r="800" spans="1:6" s="146" customFormat="1" ht="12.75">
      <c r="A800" s="145"/>
      <c r="F800" s="104"/>
    </row>
    <row r="801" spans="1:6" s="146" customFormat="1" ht="12.75">
      <c r="A801" s="145"/>
      <c r="F801" s="104"/>
    </row>
    <row r="802" spans="1:6" s="146" customFormat="1" ht="12.75">
      <c r="A802" s="145"/>
      <c r="F802" s="104"/>
    </row>
    <row r="803" spans="1:6" s="146" customFormat="1" ht="12.75">
      <c r="A803" s="145"/>
      <c r="F803" s="104"/>
    </row>
    <row r="804" spans="1:6" s="146" customFormat="1" ht="12.75">
      <c r="A804" s="145"/>
      <c r="F804" s="104"/>
    </row>
    <row r="805" spans="1:6" s="146" customFormat="1" ht="12.75">
      <c r="A805" s="145"/>
      <c r="F805" s="104"/>
    </row>
    <row r="806" spans="1:6" s="146" customFormat="1" ht="12.75">
      <c r="A806" s="145"/>
      <c r="F806" s="104"/>
    </row>
    <row r="807" spans="1:6" s="146" customFormat="1" ht="12.75">
      <c r="A807" s="145"/>
      <c r="F807" s="104"/>
    </row>
    <row r="808" spans="1:6" s="146" customFormat="1" ht="12.75">
      <c r="A808" s="145"/>
      <c r="F808" s="104"/>
    </row>
    <row r="809" spans="1:6" s="146" customFormat="1" ht="12.75">
      <c r="A809" s="145"/>
      <c r="F809" s="104"/>
    </row>
    <row r="810" spans="1:6" s="146" customFormat="1" ht="12.75">
      <c r="A810" s="145"/>
      <c r="F810" s="104"/>
    </row>
    <row r="811" spans="1:6" s="146" customFormat="1" ht="12.75">
      <c r="A811" s="145"/>
      <c r="F811" s="104"/>
    </row>
    <row r="812" spans="1:6" s="146" customFormat="1" ht="12.75">
      <c r="A812" s="145"/>
      <c r="F812" s="104"/>
    </row>
    <row r="813" spans="1:6" s="146" customFormat="1" ht="12.75">
      <c r="A813" s="145"/>
      <c r="F813" s="104"/>
    </row>
    <row r="814" spans="1:6" s="146" customFormat="1" ht="12.75">
      <c r="A814" s="145"/>
      <c r="F814" s="104"/>
    </row>
    <row r="815" spans="1:6" s="146" customFormat="1" ht="12.75">
      <c r="A815" s="145"/>
      <c r="F815" s="104"/>
    </row>
    <row r="816" spans="1:6" s="146" customFormat="1" ht="12.75">
      <c r="A816" s="145"/>
      <c r="F816" s="104"/>
    </row>
    <row r="817" spans="1:6" s="146" customFormat="1" ht="12.75">
      <c r="A817" s="145"/>
      <c r="F817" s="104"/>
    </row>
    <row r="818" spans="1:6" s="146" customFormat="1" ht="12.75">
      <c r="A818" s="145"/>
      <c r="F818" s="104"/>
    </row>
    <row r="819" spans="1:6" s="146" customFormat="1" ht="12.75">
      <c r="A819" s="145"/>
      <c r="F819" s="104"/>
    </row>
    <row r="820" spans="1:6" s="146" customFormat="1" ht="12.75">
      <c r="A820" s="145"/>
      <c r="F820" s="104"/>
    </row>
    <row r="821" spans="1:6" s="146" customFormat="1" ht="12.75">
      <c r="A821" s="145"/>
      <c r="F821" s="104"/>
    </row>
    <row r="822" spans="1:6" s="146" customFormat="1" ht="12.75">
      <c r="A822" s="145"/>
      <c r="F822" s="104"/>
    </row>
    <row r="823" spans="1:6" s="146" customFormat="1" ht="12.75">
      <c r="A823" s="145"/>
      <c r="F823" s="104"/>
    </row>
    <row r="824" spans="1:6" s="146" customFormat="1" ht="12.75">
      <c r="A824" s="145"/>
      <c r="F824" s="104"/>
    </row>
    <row r="825" spans="1:6" s="146" customFormat="1" ht="12.75">
      <c r="A825" s="145"/>
      <c r="F825" s="104"/>
    </row>
    <row r="826" spans="1:6" s="146" customFormat="1" ht="12.75">
      <c r="A826" s="145"/>
      <c r="F826" s="104"/>
    </row>
    <row r="827" spans="1:6" s="146" customFormat="1" ht="12.75">
      <c r="A827" s="145"/>
      <c r="F827" s="104"/>
    </row>
    <row r="828" spans="1:6" s="146" customFormat="1" ht="12.75">
      <c r="A828" s="145"/>
      <c r="F828" s="104"/>
    </row>
    <row r="829" spans="1:6" s="146" customFormat="1" ht="12.75">
      <c r="A829" s="145"/>
      <c r="F829" s="104"/>
    </row>
    <row r="830" spans="1:6" s="146" customFormat="1" ht="12.75">
      <c r="A830" s="145"/>
      <c r="F830" s="104"/>
    </row>
    <row r="831" spans="1:6" s="146" customFormat="1" ht="12.75">
      <c r="A831" s="145"/>
      <c r="F831" s="104"/>
    </row>
    <row r="832" spans="1:6" s="146" customFormat="1" ht="12.75">
      <c r="A832" s="145"/>
      <c r="F832" s="104"/>
    </row>
    <row r="833" spans="1:6" s="146" customFormat="1" ht="12.75">
      <c r="A833" s="145"/>
      <c r="F833" s="104"/>
    </row>
    <row r="834" spans="1:6" s="146" customFormat="1" ht="12.75">
      <c r="A834" s="145"/>
      <c r="F834" s="104"/>
    </row>
    <row r="835" spans="1:6" s="146" customFormat="1" ht="12.75">
      <c r="A835" s="145"/>
      <c r="F835" s="104"/>
    </row>
    <row r="836" spans="1:6" s="146" customFormat="1" ht="12.75">
      <c r="A836" s="145"/>
      <c r="F836" s="104"/>
    </row>
    <row r="837" spans="1:6" s="146" customFormat="1" ht="12.75">
      <c r="A837" s="145"/>
      <c r="F837" s="104"/>
    </row>
    <row r="838" spans="1:6" s="146" customFormat="1" ht="12.75">
      <c r="A838" s="145"/>
      <c r="F838" s="104"/>
    </row>
    <row r="839" spans="1:6" s="146" customFormat="1" ht="12.75">
      <c r="A839" s="145"/>
      <c r="F839" s="104"/>
    </row>
    <row r="840" spans="1:6" s="146" customFormat="1" ht="12.75">
      <c r="A840" s="145"/>
      <c r="F840" s="104"/>
    </row>
    <row r="841" spans="1:6" s="146" customFormat="1" ht="12.75">
      <c r="A841" s="145"/>
      <c r="F841" s="104"/>
    </row>
    <row r="842" spans="1:6" s="146" customFormat="1" ht="12.75">
      <c r="A842" s="145"/>
      <c r="F842" s="104"/>
    </row>
    <row r="843" spans="1:6" s="146" customFormat="1" ht="12.75">
      <c r="A843" s="145"/>
      <c r="F843" s="104"/>
    </row>
    <row r="844" spans="1:6" s="146" customFormat="1" ht="12.75">
      <c r="A844" s="145"/>
      <c r="F844" s="104"/>
    </row>
    <row r="845" spans="1:6" s="146" customFormat="1" ht="12.75">
      <c r="A845" s="145"/>
      <c r="F845" s="104"/>
    </row>
    <row r="846" spans="1:6" s="146" customFormat="1" ht="12.75">
      <c r="A846" s="145"/>
      <c r="F846" s="104"/>
    </row>
    <row r="847" spans="1:6" s="146" customFormat="1" ht="12.75">
      <c r="A847" s="145"/>
      <c r="F847" s="104"/>
    </row>
    <row r="848" spans="1:6" s="146" customFormat="1" ht="12.75">
      <c r="A848" s="145"/>
      <c r="F848" s="104"/>
    </row>
    <row r="849" spans="1:6" s="146" customFormat="1" ht="12.75">
      <c r="A849" s="145"/>
      <c r="F849" s="104"/>
    </row>
    <row r="850" spans="1:6" s="146" customFormat="1" ht="12.75">
      <c r="A850" s="145"/>
      <c r="F850" s="104"/>
    </row>
    <row r="851" spans="1:6" s="146" customFormat="1" ht="12.75">
      <c r="A851" s="145"/>
      <c r="F851" s="104"/>
    </row>
    <row r="852" spans="1:6" s="146" customFormat="1" ht="12.75">
      <c r="A852" s="145"/>
      <c r="F852" s="104"/>
    </row>
    <row r="853" spans="1:6" s="146" customFormat="1" ht="12.75">
      <c r="A853" s="145"/>
      <c r="F853" s="104"/>
    </row>
    <row r="854" spans="1:6" s="146" customFormat="1" ht="12.75">
      <c r="A854" s="145"/>
      <c r="F854" s="104"/>
    </row>
    <row r="855" spans="1:6" s="146" customFormat="1" ht="12.75">
      <c r="A855" s="145"/>
      <c r="F855" s="104"/>
    </row>
    <row r="856" spans="1:6" s="146" customFormat="1" ht="12.75">
      <c r="A856" s="145"/>
      <c r="F856" s="104"/>
    </row>
    <row r="857" spans="1:6" s="146" customFormat="1" ht="12.75">
      <c r="A857" s="145"/>
      <c r="F857" s="104"/>
    </row>
    <row r="858" spans="1:6" s="146" customFormat="1" ht="12.75">
      <c r="A858" s="145"/>
      <c r="F858" s="104"/>
    </row>
    <row r="859" spans="1:6" s="146" customFormat="1" ht="12.75">
      <c r="A859" s="145"/>
      <c r="F859" s="104"/>
    </row>
    <row r="860" spans="1:6" s="146" customFormat="1" ht="12.75">
      <c r="A860" s="145"/>
      <c r="F860" s="104"/>
    </row>
    <row r="861" spans="1:6" s="146" customFormat="1" ht="12.75">
      <c r="A861" s="145"/>
      <c r="F861" s="104"/>
    </row>
    <row r="862" spans="1:6" s="146" customFormat="1" ht="12.75">
      <c r="A862" s="145"/>
      <c r="F862" s="104"/>
    </row>
    <row r="863" spans="1:6" s="146" customFormat="1" ht="12.75">
      <c r="A863" s="145"/>
      <c r="F863" s="104"/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Layout" workbookViewId="0" topLeftCell="A1">
      <selection activeCell="E1" sqref="E1"/>
    </sheetView>
  </sheetViews>
  <sheetFormatPr defaultColWidth="11.625" defaultRowHeight="12.75"/>
  <sheetData>
    <row r="1" spans="1:12" ht="15.75">
      <c r="A1" s="179" t="s">
        <v>0</v>
      </c>
      <c r="B1" s="179"/>
      <c r="C1" s="464"/>
      <c r="D1" s="177"/>
      <c r="E1" s="555"/>
      <c r="F1" s="177"/>
      <c r="G1" s="177"/>
      <c r="H1" s="179"/>
      <c r="I1" s="782" t="s">
        <v>330</v>
      </c>
      <c r="J1" s="782"/>
      <c r="K1" s="177"/>
      <c r="L1" s="179"/>
    </row>
    <row r="3" spans="1:21" ht="15.75">
      <c r="A3" s="775" t="s">
        <v>331</v>
      </c>
      <c r="B3" s="775"/>
      <c r="C3" s="775"/>
      <c r="D3" s="775"/>
      <c r="E3" s="775"/>
      <c r="F3" s="775"/>
      <c r="G3" s="775"/>
      <c r="H3" s="775"/>
      <c r="I3" s="775"/>
      <c r="J3" s="775"/>
      <c r="L3" s="775"/>
      <c r="M3" s="775"/>
      <c r="N3" s="775"/>
      <c r="O3" s="775"/>
      <c r="P3" s="775"/>
      <c r="Q3" s="775"/>
      <c r="R3" s="775"/>
      <c r="S3" s="775"/>
      <c r="T3" s="775"/>
      <c r="U3" s="775"/>
    </row>
    <row r="4" spans="1:12" ht="12.75">
      <c r="A4" s="230"/>
      <c r="B4" s="230"/>
      <c r="C4" s="230"/>
      <c r="D4" s="230"/>
      <c r="E4" s="230"/>
      <c r="F4" s="230"/>
      <c r="L4" s="230"/>
    </row>
    <row r="5" spans="1:12" ht="12.75">
      <c r="A5" s="230" t="s">
        <v>332</v>
      </c>
      <c r="B5" s="230"/>
      <c r="C5" s="230"/>
      <c r="D5" s="230"/>
      <c r="E5" s="230"/>
      <c r="F5" s="230"/>
      <c r="L5" s="230"/>
    </row>
    <row r="7" ht="12.75">
      <c r="J7" s="661" t="s">
        <v>189</v>
      </c>
    </row>
    <row r="8" spans="1:12" ht="12.75">
      <c r="A8" s="662" t="s">
        <v>333</v>
      </c>
      <c r="B8" s="512"/>
      <c r="C8" s="783" t="s">
        <v>334</v>
      </c>
      <c r="D8" s="783"/>
      <c r="E8" s="783" t="s">
        <v>335</v>
      </c>
      <c r="F8" s="783"/>
      <c r="G8" s="663" t="s">
        <v>336</v>
      </c>
      <c r="H8" s="457" t="s">
        <v>337</v>
      </c>
      <c r="I8" s="664" t="s">
        <v>338</v>
      </c>
      <c r="J8" s="665"/>
      <c r="L8" s="666"/>
    </row>
    <row r="9" spans="1:12" ht="12.75">
      <c r="A9" s="667"/>
      <c r="B9" s="540"/>
      <c r="C9" s="540" t="s">
        <v>339</v>
      </c>
      <c r="D9" s="668" t="s">
        <v>340</v>
      </c>
      <c r="E9" s="540" t="s">
        <v>339</v>
      </c>
      <c r="F9" s="540" t="s">
        <v>341</v>
      </c>
      <c r="G9" s="669" t="s">
        <v>342</v>
      </c>
      <c r="H9" s="463" t="s">
        <v>343</v>
      </c>
      <c r="I9" s="463" t="s">
        <v>344</v>
      </c>
      <c r="J9" s="467" t="s">
        <v>344</v>
      </c>
      <c r="L9" s="666"/>
    </row>
    <row r="10" spans="1:12" ht="12.75">
      <c r="A10" s="670"/>
      <c r="B10" s="569"/>
      <c r="C10" s="569"/>
      <c r="D10" s="671" t="s">
        <v>345</v>
      </c>
      <c r="E10" s="569"/>
      <c r="F10" s="569" t="s">
        <v>346</v>
      </c>
      <c r="G10" s="672" t="s">
        <v>347</v>
      </c>
      <c r="H10" s="673" t="s">
        <v>325</v>
      </c>
      <c r="I10" s="673" t="s">
        <v>348</v>
      </c>
      <c r="J10" s="574" t="s">
        <v>349</v>
      </c>
      <c r="L10" s="666"/>
    </row>
    <row r="11" spans="1:12" ht="12.75">
      <c r="A11" s="674" t="s">
        <v>350</v>
      </c>
      <c r="B11" s="675"/>
      <c r="C11" s="676"/>
      <c r="D11" s="677"/>
      <c r="E11" s="676"/>
      <c r="F11" s="678">
        <v>152900.26</v>
      </c>
      <c r="G11" s="679"/>
      <c r="H11" s="678">
        <f aca="true" t="shared" si="0" ref="H11:H17">SUM(I11+J11)</f>
        <v>147293.26</v>
      </c>
      <c r="I11" s="680">
        <v>59393</v>
      </c>
      <c r="J11" s="204">
        <v>87900.26</v>
      </c>
      <c r="K11" s="177"/>
      <c r="L11" s="469"/>
    </row>
    <row r="12" spans="1:12" ht="12.75">
      <c r="A12" s="184" t="s">
        <v>351</v>
      </c>
      <c r="B12" s="681"/>
      <c r="C12" s="682"/>
      <c r="D12" s="517"/>
      <c r="E12" s="186"/>
      <c r="F12" s="678">
        <v>1607.92</v>
      </c>
      <c r="G12" s="683"/>
      <c r="H12" s="684">
        <f t="shared" si="0"/>
        <v>1607.92</v>
      </c>
      <c r="I12" s="685">
        <v>0</v>
      </c>
      <c r="J12" s="191">
        <v>1607.92</v>
      </c>
      <c r="K12" s="177"/>
      <c r="L12" s="469"/>
    </row>
    <row r="13" spans="1:12" ht="12.75">
      <c r="A13" s="184" t="s">
        <v>352</v>
      </c>
      <c r="B13" s="681"/>
      <c r="C13" s="682"/>
      <c r="D13" s="684">
        <v>149866.12</v>
      </c>
      <c r="E13" s="186"/>
      <c r="F13" s="678">
        <v>154381.12</v>
      </c>
      <c r="G13" s="683"/>
      <c r="H13" s="684">
        <f t="shared" si="0"/>
        <v>154381.12</v>
      </c>
      <c r="I13" s="686">
        <v>50000</v>
      </c>
      <c r="J13" s="191">
        <v>104381.12</v>
      </c>
      <c r="K13" s="687"/>
      <c r="L13" s="469"/>
    </row>
    <row r="14" spans="1:12" ht="12.75">
      <c r="A14" s="184" t="s">
        <v>353</v>
      </c>
      <c r="B14" s="681"/>
      <c r="C14" s="682"/>
      <c r="D14" s="517"/>
      <c r="E14" s="186"/>
      <c r="F14" s="678">
        <v>244756.29</v>
      </c>
      <c r="G14" s="683"/>
      <c r="H14" s="684">
        <f t="shared" si="0"/>
        <v>244756.29</v>
      </c>
      <c r="I14" s="686">
        <v>0</v>
      </c>
      <c r="J14" s="191">
        <v>244756.29</v>
      </c>
      <c r="K14" s="177"/>
      <c r="L14" s="469"/>
    </row>
    <row r="15" spans="1:12" ht="12.75">
      <c r="A15" s="184" t="s">
        <v>354</v>
      </c>
      <c r="B15" s="681"/>
      <c r="C15" s="682"/>
      <c r="D15" s="517"/>
      <c r="E15" s="186"/>
      <c r="F15" s="678">
        <v>39081</v>
      </c>
      <c r="G15" s="683"/>
      <c r="H15" s="684">
        <f t="shared" si="0"/>
        <v>39081</v>
      </c>
      <c r="I15" s="686">
        <v>9081</v>
      </c>
      <c r="J15" s="191">
        <v>30000</v>
      </c>
      <c r="K15" s="177"/>
      <c r="L15" s="469"/>
    </row>
    <row r="16" spans="1:12" ht="12.75">
      <c r="A16" s="184" t="s">
        <v>355</v>
      </c>
      <c r="B16" s="681"/>
      <c r="C16" s="682"/>
      <c r="D16" s="517"/>
      <c r="E16" s="186"/>
      <c r="F16" s="678">
        <v>4275</v>
      </c>
      <c r="G16" s="683"/>
      <c r="H16" s="684">
        <f t="shared" si="0"/>
        <v>4275</v>
      </c>
      <c r="I16" s="686">
        <v>2500</v>
      </c>
      <c r="J16" s="191">
        <v>1775</v>
      </c>
      <c r="K16" s="177"/>
      <c r="L16" s="469"/>
    </row>
    <row r="17" spans="1:12" ht="12.75">
      <c r="A17" s="688" t="s">
        <v>356</v>
      </c>
      <c r="B17" s="689"/>
      <c r="C17" s="690"/>
      <c r="D17" s="691"/>
      <c r="E17" s="692"/>
      <c r="F17" s="693">
        <v>63072</v>
      </c>
      <c r="G17" s="694"/>
      <c r="H17" s="695">
        <f t="shared" si="0"/>
        <v>63072</v>
      </c>
      <c r="I17" s="696">
        <v>0</v>
      </c>
      <c r="J17" s="697">
        <v>63072</v>
      </c>
      <c r="K17" s="177"/>
      <c r="L17" s="469"/>
    </row>
    <row r="18" spans="1:12" ht="12.75">
      <c r="A18" s="180" t="s">
        <v>217</v>
      </c>
      <c r="B18" s="182"/>
      <c r="C18" s="698"/>
      <c r="D18" s="699">
        <f>SUM(D13)</f>
        <v>149866.12</v>
      </c>
      <c r="E18" s="699"/>
      <c r="F18" s="699">
        <f>SUM(F11:F17)</f>
        <v>660073.5900000001</v>
      </c>
      <c r="G18" s="700"/>
      <c r="H18" s="699">
        <f>SUM(H11:H17)</f>
        <v>654466.5900000001</v>
      </c>
      <c r="I18" s="699">
        <f>SUM(I11:I17)</f>
        <v>120974</v>
      </c>
      <c r="J18" s="701">
        <f>SUM(J11:J17)</f>
        <v>533492.59</v>
      </c>
      <c r="K18" s="177"/>
      <c r="L18" s="702"/>
    </row>
    <row r="21" ht="12.75">
      <c r="A21" t="s">
        <v>357</v>
      </c>
    </row>
    <row r="22" ht="12.75">
      <c r="A22" t="s">
        <v>358</v>
      </c>
    </row>
    <row r="23" ht="12.75">
      <c r="A23" t="s">
        <v>359</v>
      </c>
    </row>
    <row r="25" ht="12.75">
      <c r="A25" t="s">
        <v>360</v>
      </c>
    </row>
    <row r="26" spans="1:21" ht="103.5" customHeight="1">
      <c r="A26" s="784" t="s">
        <v>361</v>
      </c>
      <c r="B26" s="784"/>
      <c r="C26" s="784"/>
      <c r="D26" s="784"/>
      <c r="E26" s="784"/>
      <c r="F26" s="784"/>
      <c r="G26" s="784"/>
      <c r="H26" s="784"/>
      <c r="I26" s="784"/>
      <c r="J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</row>
    <row r="29" spans="1:12" ht="15.75">
      <c r="A29" s="179"/>
      <c r="B29" s="179"/>
      <c r="C29" s="464"/>
      <c r="D29" s="177"/>
      <c r="E29" s="555"/>
      <c r="F29" s="177"/>
      <c r="G29" s="177"/>
      <c r="H29" s="179"/>
      <c r="I29" s="782"/>
      <c r="J29" s="782"/>
      <c r="K29" s="177"/>
      <c r="L29" s="179"/>
    </row>
    <row r="31" spans="1:21" ht="15.75">
      <c r="A31" s="775"/>
      <c r="B31" s="775"/>
      <c r="C31" s="775"/>
      <c r="D31" s="775"/>
      <c r="E31" s="775"/>
      <c r="F31" s="775"/>
      <c r="G31" s="775"/>
      <c r="H31" s="775"/>
      <c r="I31" s="775"/>
      <c r="J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</row>
  </sheetData>
  <sheetProtection selectLockedCells="1" selectUnlockedCells="1"/>
  <mergeCells count="10">
    <mergeCell ref="I29:J29"/>
    <mergeCell ref="A31:J31"/>
    <mergeCell ref="L31:U31"/>
    <mergeCell ref="I1:J1"/>
    <mergeCell ref="A3:J3"/>
    <mergeCell ref="L3:U3"/>
    <mergeCell ref="C8:D8"/>
    <mergeCell ref="E8:F8"/>
    <mergeCell ref="A26:J26"/>
    <mergeCell ref="L26:U26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view="pageLayout" workbookViewId="0" topLeftCell="A1">
      <selection activeCell="H1" sqref="H1:I1"/>
    </sheetView>
  </sheetViews>
  <sheetFormatPr defaultColWidth="11.625" defaultRowHeight="12.75"/>
  <sheetData>
    <row r="1" spans="1:16" ht="15.75">
      <c r="A1" s="179" t="s">
        <v>0</v>
      </c>
      <c r="B1" s="179"/>
      <c r="C1" s="464"/>
      <c r="D1" s="177"/>
      <c r="E1" s="555"/>
      <c r="F1" s="177"/>
      <c r="G1" s="177"/>
      <c r="H1" s="782" t="s">
        <v>330</v>
      </c>
      <c r="I1" s="782"/>
      <c r="J1" s="179"/>
      <c r="K1" s="179"/>
      <c r="L1" s="179"/>
      <c r="M1" s="464"/>
      <c r="N1" s="177"/>
      <c r="O1" s="555"/>
      <c r="P1" s="177"/>
    </row>
    <row r="2" spans="1:16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9" ht="15.75">
      <c r="A3" s="775" t="s">
        <v>331</v>
      </c>
      <c r="B3" s="775"/>
      <c r="C3" s="775"/>
      <c r="D3" s="775"/>
      <c r="E3" s="775"/>
      <c r="F3" s="775"/>
      <c r="G3" s="775"/>
      <c r="H3" s="775"/>
      <c r="I3" s="775"/>
      <c r="J3" s="703"/>
      <c r="K3" s="775"/>
      <c r="L3" s="775"/>
      <c r="M3" s="775"/>
      <c r="N3" s="775"/>
      <c r="O3" s="775"/>
      <c r="P3" s="775"/>
      <c r="Q3" s="775"/>
      <c r="R3" s="775"/>
      <c r="S3" s="775"/>
    </row>
    <row r="4" spans="1:16" ht="12.75">
      <c r="A4" s="230"/>
      <c r="B4" s="230"/>
      <c r="C4" s="230"/>
      <c r="D4" s="230"/>
      <c r="E4" s="230"/>
      <c r="F4" s="230"/>
      <c r="G4" s="177"/>
      <c r="H4" s="177"/>
      <c r="I4" s="177"/>
      <c r="J4" s="177"/>
      <c r="K4" s="230"/>
      <c r="L4" s="230"/>
      <c r="M4" s="230"/>
      <c r="N4" s="230"/>
      <c r="O4" s="230"/>
      <c r="P4" s="230"/>
    </row>
    <row r="5" spans="1:16" ht="12.75">
      <c r="A5" s="230" t="s">
        <v>362</v>
      </c>
      <c r="B5" s="230"/>
      <c r="C5" s="230"/>
      <c r="D5" s="230"/>
      <c r="E5" s="230"/>
      <c r="F5" s="230"/>
      <c r="G5" s="177"/>
      <c r="H5" s="177"/>
      <c r="I5" s="177"/>
      <c r="J5" s="177"/>
      <c r="K5" s="230"/>
      <c r="L5" s="230"/>
      <c r="M5" s="230"/>
      <c r="N5" s="230"/>
      <c r="O5" s="230"/>
      <c r="P5" s="230"/>
    </row>
    <row r="6" spans="1:16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ht="12.75">
      <c r="A7" s="177"/>
      <c r="B7" s="177"/>
      <c r="C7" s="177"/>
      <c r="D7" s="177"/>
      <c r="E7" s="177"/>
      <c r="F7" s="177"/>
      <c r="G7" s="177"/>
      <c r="H7" s="177"/>
      <c r="I7" s="661" t="s">
        <v>189</v>
      </c>
      <c r="J7" s="177"/>
      <c r="K7" s="177"/>
      <c r="L7" s="177"/>
      <c r="M7" s="177"/>
      <c r="N7" s="177"/>
      <c r="O7" s="177"/>
      <c r="P7" s="177"/>
    </row>
    <row r="8" spans="1:16" ht="12.75">
      <c r="A8" s="662" t="s">
        <v>333</v>
      </c>
      <c r="B8" s="704"/>
      <c r="C8" s="783" t="s">
        <v>334</v>
      </c>
      <c r="D8" s="783"/>
      <c r="E8" s="785" t="s">
        <v>335</v>
      </c>
      <c r="F8" s="785"/>
      <c r="G8" s="705" t="s">
        <v>337</v>
      </c>
      <c r="H8" s="786" t="s">
        <v>363</v>
      </c>
      <c r="I8" s="786"/>
      <c r="J8" s="177"/>
      <c r="K8" s="706"/>
      <c r="L8" s="706"/>
      <c r="M8" s="787"/>
      <c r="N8" s="787"/>
      <c r="O8" s="787"/>
      <c r="P8" s="787"/>
    </row>
    <row r="9" spans="1:16" ht="12.75">
      <c r="A9" s="707"/>
      <c r="B9" s="706"/>
      <c r="C9" s="668" t="s">
        <v>339</v>
      </c>
      <c r="D9" s="708" t="s">
        <v>340</v>
      </c>
      <c r="E9" s="668" t="s">
        <v>339</v>
      </c>
      <c r="F9" s="709" t="s">
        <v>341</v>
      </c>
      <c r="G9" s="463" t="s">
        <v>343</v>
      </c>
      <c r="H9" s="462" t="s">
        <v>344</v>
      </c>
      <c r="I9" s="467" t="s">
        <v>344</v>
      </c>
      <c r="J9" s="177"/>
      <c r="K9" s="706"/>
      <c r="L9" s="706"/>
      <c r="M9" s="706"/>
      <c r="N9" s="706"/>
      <c r="O9" s="706"/>
      <c r="P9" s="706"/>
    </row>
    <row r="10" spans="1:16" ht="12.75">
      <c r="A10" s="710"/>
      <c r="B10" s="711"/>
      <c r="C10" s="671"/>
      <c r="D10" s="712" t="s">
        <v>345</v>
      </c>
      <c r="E10" s="671"/>
      <c r="F10" s="713" t="s">
        <v>346</v>
      </c>
      <c r="G10" s="673" t="s">
        <v>325</v>
      </c>
      <c r="H10" s="570" t="s">
        <v>348</v>
      </c>
      <c r="I10" s="574" t="s">
        <v>349</v>
      </c>
      <c r="J10" s="177"/>
      <c r="K10" s="706"/>
      <c r="L10" s="706"/>
      <c r="M10" s="706"/>
      <c r="N10" s="706"/>
      <c r="O10" s="706"/>
      <c r="P10" s="706"/>
    </row>
    <row r="11" spans="1:16" ht="12.75">
      <c r="A11" s="714" t="s">
        <v>364</v>
      </c>
      <c r="B11" s="715"/>
      <c r="C11" s="716"/>
      <c r="D11" s="717"/>
      <c r="E11" s="717"/>
      <c r="F11" s="718"/>
      <c r="G11" s="719"/>
      <c r="H11" s="720"/>
      <c r="I11" s="721"/>
      <c r="J11" s="177"/>
      <c r="K11" s="469"/>
      <c r="L11" s="469"/>
      <c r="M11" s="146"/>
      <c r="N11" s="146"/>
      <c r="O11" s="146"/>
      <c r="P11" s="722"/>
    </row>
    <row r="12" spans="1:16" ht="12.75">
      <c r="A12" s="723" t="s">
        <v>365</v>
      </c>
      <c r="B12" s="468"/>
      <c r="C12" s="724"/>
      <c r="D12" s="725"/>
      <c r="E12" s="725"/>
      <c r="F12" s="726">
        <v>89299.89</v>
      </c>
      <c r="G12" s="727">
        <f>SUM(H12+I12)</f>
        <v>89299.89</v>
      </c>
      <c r="H12" s="728">
        <v>0</v>
      </c>
      <c r="I12" s="729">
        <v>89299.89</v>
      </c>
      <c r="J12" s="177"/>
      <c r="K12" s="469"/>
      <c r="L12" s="469"/>
      <c r="M12" s="146"/>
      <c r="N12" s="146"/>
      <c r="O12" s="146"/>
      <c r="P12" s="722"/>
    </row>
    <row r="13" spans="1:16" ht="12.75">
      <c r="A13" s="730"/>
      <c r="B13" s="731"/>
      <c r="C13" s="732"/>
      <c r="D13" s="733"/>
      <c r="E13" s="733"/>
      <c r="F13" s="734"/>
      <c r="G13" s="731"/>
      <c r="H13" s="735"/>
      <c r="I13" s="736"/>
      <c r="J13" s="177"/>
      <c r="K13" s="702"/>
      <c r="L13" s="702"/>
      <c r="M13" s="146"/>
      <c r="N13" s="146"/>
      <c r="O13" s="146"/>
      <c r="P13" s="702"/>
    </row>
    <row r="14" spans="1:16" ht="12.75">
      <c r="A14" s="180" t="s">
        <v>217</v>
      </c>
      <c r="B14" s="181"/>
      <c r="C14" s="737"/>
      <c r="D14" s="738"/>
      <c r="E14" s="737"/>
      <c r="F14" s="739">
        <f>SUM(F7:F13)</f>
        <v>89299.89</v>
      </c>
      <c r="G14" s="699">
        <f>SUM(G7:G13)</f>
        <v>89299.89</v>
      </c>
      <c r="H14" s="699">
        <v>0</v>
      </c>
      <c r="I14" s="701">
        <f>SUM(I7:I13)</f>
        <v>89299.89</v>
      </c>
      <c r="J14" s="177"/>
      <c r="K14" s="702"/>
      <c r="L14" s="702"/>
      <c r="M14" s="146"/>
      <c r="N14" s="146"/>
      <c r="O14" s="146"/>
      <c r="P14" s="722"/>
    </row>
    <row r="15" spans="1:16" ht="12.75">
      <c r="A15" s="702"/>
      <c r="B15" s="702"/>
      <c r="C15" s="146"/>
      <c r="D15" s="146"/>
      <c r="E15" s="146"/>
      <c r="F15" s="722"/>
      <c r="G15" s="722"/>
      <c r="H15" s="722"/>
      <c r="I15" s="722"/>
      <c r="J15" s="177"/>
      <c r="K15" s="702"/>
      <c r="L15" s="702"/>
      <c r="M15" s="146"/>
      <c r="N15" s="146"/>
      <c r="O15" s="146"/>
      <c r="P15" s="722"/>
    </row>
    <row r="16" spans="1:16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12.75">
      <c r="A17" s="177" t="s">
        <v>357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ht="12.75">
      <c r="A18" s="177" t="s">
        <v>358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12.75">
      <c r="A19" s="177" t="s">
        <v>359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1:16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ht="15.75">
      <c r="A21" s="179"/>
      <c r="B21" s="179"/>
      <c r="C21" s="464"/>
      <c r="D21" s="177"/>
      <c r="E21" s="555"/>
      <c r="F21" s="177"/>
      <c r="G21" s="177"/>
      <c r="H21" s="782"/>
      <c r="I21" s="782"/>
      <c r="J21" s="179"/>
      <c r="K21" s="179"/>
      <c r="L21" s="179"/>
      <c r="M21" s="464"/>
      <c r="N21" s="177"/>
      <c r="O21" s="555"/>
      <c r="P21" s="177"/>
    </row>
    <row r="22" spans="1:16" ht="12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9" ht="15.75">
      <c r="A23" s="775"/>
      <c r="B23" s="775"/>
      <c r="C23" s="775"/>
      <c r="D23" s="775"/>
      <c r="E23" s="775"/>
      <c r="F23" s="775"/>
      <c r="G23" s="775"/>
      <c r="H23" s="775"/>
      <c r="I23" s="775"/>
      <c r="J23" s="703"/>
      <c r="K23" s="775"/>
      <c r="L23" s="775"/>
      <c r="M23" s="775"/>
      <c r="N23" s="775"/>
      <c r="O23" s="775"/>
      <c r="P23" s="775"/>
      <c r="Q23" s="775"/>
      <c r="R23" s="775"/>
      <c r="S23" s="775"/>
    </row>
    <row r="24" spans="1:16" ht="12.75">
      <c r="A24" s="230"/>
      <c r="B24" s="230"/>
      <c r="C24" s="230"/>
      <c r="D24" s="230"/>
      <c r="E24" s="230"/>
      <c r="F24" s="230"/>
      <c r="G24" s="177"/>
      <c r="H24" s="177"/>
      <c r="I24" s="177"/>
      <c r="J24" s="177"/>
      <c r="K24" s="230"/>
      <c r="L24" s="230"/>
      <c r="M24" s="230"/>
      <c r="N24" s="230"/>
      <c r="O24" s="230"/>
      <c r="P24" s="230"/>
    </row>
    <row r="25" spans="1:16" ht="12.75">
      <c r="A25" s="230"/>
      <c r="B25" s="230"/>
      <c r="C25" s="230"/>
      <c r="D25" s="230"/>
      <c r="E25" s="230"/>
      <c r="F25" s="230"/>
      <c r="G25" s="177"/>
      <c r="H25" s="177"/>
      <c r="I25" s="177"/>
      <c r="J25" s="177"/>
      <c r="K25" s="230"/>
      <c r="L25" s="230"/>
      <c r="M25" s="230"/>
      <c r="N25" s="230"/>
      <c r="O25" s="230"/>
      <c r="P25" s="230"/>
    </row>
    <row r="26" spans="1:16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6" ht="12.75">
      <c r="A27" s="177"/>
      <c r="B27" s="177"/>
      <c r="C27" s="177"/>
      <c r="D27" s="177"/>
      <c r="E27" s="177"/>
      <c r="F27" s="177"/>
      <c r="G27" s="177"/>
      <c r="H27" s="177"/>
      <c r="I27" s="661"/>
      <c r="J27" s="177"/>
      <c r="K27" s="177"/>
      <c r="L27" s="177"/>
      <c r="M27" s="177"/>
      <c r="N27" s="177"/>
      <c r="O27" s="177"/>
      <c r="P27" s="177"/>
    </row>
    <row r="28" spans="1:16" ht="12.75">
      <c r="A28" s="706"/>
      <c r="B28" s="706"/>
      <c r="C28" s="787"/>
      <c r="D28" s="787"/>
      <c r="E28" s="787"/>
      <c r="F28" s="787"/>
      <c r="G28" s="452"/>
      <c r="H28" s="788"/>
      <c r="I28" s="788"/>
      <c r="J28" s="177"/>
      <c r="K28" s="706"/>
      <c r="L28" s="706"/>
      <c r="M28" s="787"/>
      <c r="N28" s="787"/>
      <c r="O28" s="787"/>
      <c r="P28" s="787"/>
    </row>
    <row r="29" spans="1:16" ht="12.75">
      <c r="A29" s="706"/>
      <c r="B29" s="706"/>
      <c r="C29" s="706"/>
      <c r="D29" s="706"/>
      <c r="E29" s="706"/>
      <c r="F29" s="706"/>
      <c r="G29" s="452"/>
      <c r="H29" s="452"/>
      <c r="I29" s="452"/>
      <c r="J29" s="177"/>
      <c r="K29" s="706"/>
      <c r="L29" s="706"/>
      <c r="M29" s="706"/>
      <c r="N29" s="706"/>
      <c r="O29" s="706"/>
      <c r="P29" s="706"/>
    </row>
    <row r="30" spans="1:16" ht="12.75">
      <c r="A30" s="706"/>
      <c r="B30" s="706"/>
      <c r="C30" s="706"/>
      <c r="D30" s="706"/>
      <c r="E30" s="706"/>
      <c r="F30" s="706"/>
      <c r="G30" s="452"/>
      <c r="H30" s="452"/>
      <c r="I30" s="452"/>
      <c r="J30" s="177"/>
      <c r="K30" s="706"/>
      <c r="L30" s="706"/>
      <c r="M30" s="706"/>
      <c r="N30" s="706"/>
      <c r="O30" s="706"/>
      <c r="P30" s="706"/>
    </row>
    <row r="31" spans="1:16" ht="12.75">
      <c r="A31" s="469"/>
      <c r="B31" s="469"/>
      <c r="C31" s="146"/>
      <c r="D31" s="146"/>
      <c r="E31" s="146"/>
      <c r="F31" s="722"/>
      <c r="G31" s="722"/>
      <c r="H31" s="722"/>
      <c r="I31" s="722"/>
      <c r="J31" s="177"/>
      <c r="K31" s="469"/>
      <c r="L31" s="469"/>
      <c r="M31" s="146"/>
      <c r="N31" s="146"/>
      <c r="O31" s="146"/>
      <c r="P31" s="722"/>
    </row>
    <row r="32" spans="1:16" ht="12.75">
      <c r="A32" s="469"/>
      <c r="B32" s="469"/>
      <c r="C32" s="146"/>
      <c r="D32" s="146"/>
      <c r="E32" s="146"/>
      <c r="F32" s="722"/>
      <c r="G32" s="722"/>
      <c r="H32" s="722"/>
      <c r="I32" s="722"/>
      <c r="J32" s="177"/>
      <c r="K32" s="469"/>
      <c r="L32" s="469"/>
      <c r="M32" s="146"/>
      <c r="N32" s="146"/>
      <c r="O32" s="146"/>
      <c r="P32" s="722"/>
    </row>
    <row r="33" spans="1:16" ht="12.75">
      <c r="A33" s="702"/>
      <c r="B33" s="702"/>
      <c r="C33" s="146"/>
      <c r="D33" s="146"/>
      <c r="E33" s="146"/>
      <c r="F33" s="702"/>
      <c r="G33" s="702"/>
      <c r="H33" s="702"/>
      <c r="I33" s="702"/>
      <c r="J33" s="177"/>
      <c r="K33" s="702"/>
      <c r="L33" s="702"/>
      <c r="M33" s="146"/>
      <c r="N33" s="146"/>
      <c r="O33" s="146"/>
      <c r="P33" s="702"/>
    </row>
  </sheetData>
  <sheetProtection selectLockedCells="1" selectUnlockedCells="1"/>
  <mergeCells count="16">
    <mergeCell ref="H21:I21"/>
    <mergeCell ref="A23:I23"/>
    <mergeCell ref="K23:S23"/>
    <mergeCell ref="C28:D28"/>
    <mergeCell ref="E28:F28"/>
    <mergeCell ref="H28:I28"/>
    <mergeCell ref="M28:N28"/>
    <mergeCell ref="O28:P28"/>
    <mergeCell ref="H1:I1"/>
    <mergeCell ref="A3:I3"/>
    <mergeCell ref="K3:S3"/>
    <mergeCell ref="C8:D8"/>
    <mergeCell ref="E8:F8"/>
    <mergeCell ref="H8:I8"/>
    <mergeCell ref="M8:N8"/>
    <mergeCell ref="O8:P8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view="pageLayout" workbookViewId="0" topLeftCell="A1">
      <selection activeCell="H1" sqref="H1:I1"/>
    </sheetView>
  </sheetViews>
  <sheetFormatPr defaultColWidth="11.625" defaultRowHeight="12.75"/>
  <sheetData>
    <row r="1" spans="1:13" ht="15.75">
      <c r="A1" s="179" t="s">
        <v>0</v>
      </c>
      <c r="B1" s="179"/>
      <c r="C1" s="464"/>
      <c r="D1" s="177"/>
      <c r="E1" s="555"/>
      <c r="F1" s="177"/>
      <c r="G1" s="179"/>
      <c r="H1" s="782" t="s">
        <v>330</v>
      </c>
      <c r="I1" s="782"/>
      <c r="J1" s="179"/>
      <c r="K1" s="179"/>
      <c r="L1" s="464"/>
      <c r="M1" s="177"/>
    </row>
    <row r="2" spans="1:13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8" ht="15.75">
      <c r="A3" s="775" t="s">
        <v>331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</row>
    <row r="4" spans="1:13" ht="12.75">
      <c r="A4" s="230"/>
      <c r="B4" s="230"/>
      <c r="C4" s="230"/>
      <c r="D4" s="230"/>
      <c r="E4" s="230"/>
      <c r="F4" s="177"/>
      <c r="G4" s="177"/>
      <c r="H4" s="177"/>
      <c r="I4" s="177"/>
      <c r="J4" s="230"/>
      <c r="K4" s="230"/>
      <c r="L4" s="230"/>
      <c r="M4" s="230"/>
    </row>
    <row r="5" spans="1:13" ht="12.75">
      <c r="A5" s="230" t="s">
        <v>366</v>
      </c>
      <c r="B5" s="230"/>
      <c r="C5" s="230"/>
      <c r="D5" s="230"/>
      <c r="E5" s="230"/>
      <c r="F5" s="177"/>
      <c r="G5" s="177"/>
      <c r="H5" s="177"/>
      <c r="I5" s="177"/>
      <c r="J5" s="230"/>
      <c r="K5" s="230"/>
      <c r="L5" s="230"/>
      <c r="M5" s="230"/>
    </row>
    <row r="6" spans="1:13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2.75">
      <c r="A7" s="177"/>
      <c r="B7" s="177"/>
      <c r="C7" s="177"/>
      <c r="D7" s="177"/>
      <c r="E7" s="177"/>
      <c r="F7" s="177"/>
      <c r="G7" s="177"/>
      <c r="H7" s="177"/>
      <c r="I7" s="177" t="s">
        <v>367</v>
      </c>
      <c r="J7" s="177"/>
      <c r="K7" s="177"/>
      <c r="L7" s="177"/>
      <c r="M7" s="177"/>
    </row>
    <row r="8" spans="1:13" ht="12.75">
      <c r="A8" s="662" t="s">
        <v>333</v>
      </c>
      <c r="B8" s="740"/>
      <c r="C8" s="783" t="s">
        <v>334</v>
      </c>
      <c r="D8" s="783"/>
      <c r="E8" s="785" t="s">
        <v>335</v>
      </c>
      <c r="F8" s="785"/>
      <c r="G8" s="457" t="s">
        <v>337</v>
      </c>
      <c r="H8" s="741" t="s">
        <v>338</v>
      </c>
      <c r="I8" s="742"/>
      <c r="J8" s="706"/>
      <c r="K8" s="706"/>
      <c r="L8" s="787"/>
      <c r="M8" s="787"/>
    </row>
    <row r="9" spans="1:13" ht="12.75">
      <c r="A9" s="707"/>
      <c r="B9" s="708"/>
      <c r="C9" s="743" t="s">
        <v>339</v>
      </c>
      <c r="D9" s="743" t="s">
        <v>340</v>
      </c>
      <c r="E9" s="743" t="s">
        <v>339</v>
      </c>
      <c r="F9" s="744" t="s">
        <v>341</v>
      </c>
      <c r="G9" s="745" t="s">
        <v>343</v>
      </c>
      <c r="H9" s="746" t="s">
        <v>344</v>
      </c>
      <c r="I9" s="747" t="s">
        <v>344</v>
      </c>
      <c r="J9" s="706"/>
      <c r="K9" s="706"/>
      <c r="L9" s="706"/>
      <c r="M9" s="706"/>
    </row>
    <row r="10" spans="1:13" ht="12.75">
      <c r="A10" s="710"/>
      <c r="B10" s="712"/>
      <c r="C10" s="671"/>
      <c r="D10" s="671" t="s">
        <v>345</v>
      </c>
      <c r="E10" s="671"/>
      <c r="F10" s="713" t="s">
        <v>346</v>
      </c>
      <c r="G10" s="673" t="s">
        <v>325</v>
      </c>
      <c r="H10" s="570" t="s">
        <v>348</v>
      </c>
      <c r="I10" s="574" t="s">
        <v>349</v>
      </c>
      <c r="J10" s="706"/>
      <c r="K10" s="706"/>
      <c r="L10" s="706"/>
      <c r="M10" s="706"/>
    </row>
    <row r="11" spans="1:13" ht="12.75">
      <c r="A11" s="723" t="s">
        <v>368</v>
      </c>
      <c r="B11" s="468"/>
      <c r="C11" s="748"/>
      <c r="D11" s="748"/>
      <c r="E11" s="725"/>
      <c r="F11" s="749"/>
      <c r="G11" s="750"/>
      <c r="H11" s="750"/>
      <c r="I11" s="751"/>
      <c r="J11" s="469"/>
      <c r="K11" s="469"/>
      <c r="L11" s="687"/>
      <c r="M11" s="687"/>
    </row>
    <row r="12" spans="1:13" ht="12.75">
      <c r="A12" s="723" t="s">
        <v>369</v>
      </c>
      <c r="B12" s="468"/>
      <c r="C12" s="725"/>
      <c r="D12" s="725"/>
      <c r="E12" s="725"/>
      <c r="F12" s="726">
        <v>19550.27</v>
      </c>
      <c r="G12" s="727">
        <f>SUM(H12+I12)</f>
        <v>19550.27</v>
      </c>
      <c r="H12" s="727">
        <v>9550</v>
      </c>
      <c r="I12" s="729">
        <v>10000.27</v>
      </c>
      <c r="J12" s="469"/>
      <c r="K12" s="469"/>
      <c r="L12" s="146"/>
      <c r="M12" s="146"/>
    </row>
    <row r="13" spans="1:13" ht="12.75">
      <c r="A13" s="752"/>
      <c r="B13" s="753"/>
      <c r="C13" s="725"/>
      <c r="D13" s="725"/>
      <c r="E13" s="725"/>
      <c r="F13" s="754"/>
      <c r="G13" s="753"/>
      <c r="H13" s="753"/>
      <c r="I13" s="755"/>
      <c r="J13" s="702"/>
      <c r="K13" s="702"/>
      <c r="L13" s="146"/>
      <c r="M13" s="146"/>
    </row>
    <row r="14" spans="1:13" ht="12.75">
      <c r="A14" s="180" t="s">
        <v>217</v>
      </c>
      <c r="B14" s="182"/>
      <c r="C14" s="737"/>
      <c r="D14" s="698"/>
      <c r="E14" s="737"/>
      <c r="F14" s="739">
        <f>SUM(F7:F13)</f>
        <v>19550.27</v>
      </c>
      <c r="G14" s="699">
        <f>SUM(G7:G13)</f>
        <v>19550.27</v>
      </c>
      <c r="H14" s="699">
        <f>SUM(H11:H13)</f>
        <v>9550</v>
      </c>
      <c r="I14" s="701">
        <f>SUM(I7:I13)</f>
        <v>10000.27</v>
      </c>
      <c r="J14" s="702"/>
      <c r="K14" s="702"/>
      <c r="L14" s="146"/>
      <c r="M14" s="687"/>
    </row>
    <row r="15" spans="1:13" ht="12.75">
      <c r="A15" s="702"/>
      <c r="B15" s="702"/>
      <c r="C15" s="146"/>
      <c r="D15" s="687"/>
      <c r="E15" s="146"/>
      <c r="F15" s="722"/>
      <c r="G15" s="722"/>
      <c r="H15" s="722"/>
      <c r="I15" s="722"/>
      <c r="J15" s="702"/>
      <c r="K15" s="702"/>
      <c r="L15" s="146"/>
      <c r="M15" s="687"/>
    </row>
    <row r="16" spans="1:13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13" ht="12.75">
      <c r="A17" s="177" t="s">
        <v>357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</row>
    <row r="18" spans="1:13" ht="12.75">
      <c r="A18" s="177" t="s">
        <v>358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</row>
    <row r="19" spans="1:13" ht="12.75">
      <c r="A19" s="177" t="s">
        <v>359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</row>
    <row r="20" spans="1:13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</row>
    <row r="21" spans="1:18" ht="69.75" customHeight="1">
      <c r="A21" s="789" t="s">
        <v>370</v>
      </c>
      <c r="B21" s="789"/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</row>
    <row r="22" spans="1:13" ht="15.75">
      <c r="A22" s="179"/>
      <c r="B22" s="179"/>
      <c r="C22" s="464"/>
      <c r="D22" s="177"/>
      <c r="E22" s="555"/>
      <c r="F22" s="177"/>
      <c r="G22" s="179"/>
      <c r="H22" s="782"/>
      <c r="I22" s="782"/>
      <c r="J22" s="179"/>
      <c r="K22" s="179"/>
      <c r="L22" s="464"/>
      <c r="M22" s="177"/>
    </row>
    <row r="23" spans="1:13" ht="12.7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18" ht="15.75">
      <c r="A24" s="775"/>
      <c r="B24" s="775"/>
      <c r="C24" s="775"/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75"/>
      <c r="Q24" s="775"/>
      <c r="R24" s="775"/>
    </row>
  </sheetData>
  <sheetProtection selectLockedCells="1" selectUnlockedCells="1"/>
  <mergeCells count="11">
    <mergeCell ref="H1:I1"/>
    <mergeCell ref="A3:I3"/>
    <mergeCell ref="J3:R3"/>
    <mergeCell ref="C8:D8"/>
    <mergeCell ref="E8:F8"/>
    <mergeCell ref="L8:M8"/>
    <mergeCell ref="A21:I21"/>
    <mergeCell ref="J21:R21"/>
    <mergeCell ref="H22:I22"/>
    <mergeCell ref="A24:I24"/>
    <mergeCell ref="J24:R24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B26" sqref="B26"/>
    </sheetView>
  </sheetViews>
  <sheetFormatPr defaultColWidth="9.00390625" defaultRowHeight="12.75"/>
  <cols>
    <col min="1" max="1" width="64.25390625" style="147" customWidth="1"/>
    <col min="2" max="2" width="14.25390625" style="148" customWidth="1"/>
    <col min="3" max="5" width="9.125" style="147" customWidth="1"/>
    <col min="6" max="16384" width="9.125" style="149" customWidth="1"/>
  </cols>
  <sheetData>
    <row r="1" spans="1:2" ht="15.75">
      <c r="A1" s="150" t="s">
        <v>0</v>
      </c>
      <c r="B1" s="151" t="s">
        <v>74</v>
      </c>
    </row>
    <row r="2" spans="1:2" ht="15.75">
      <c r="A2" s="152"/>
      <c r="B2" s="151"/>
    </row>
    <row r="3" spans="1:3" ht="15.75">
      <c r="A3" s="153" t="s">
        <v>75</v>
      </c>
      <c r="B3" s="154"/>
      <c r="C3" s="155"/>
    </row>
    <row r="4" spans="1:3" ht="15">
      <c r="A4" s="155"/>
      <c r="B4" s="154"/>
      <c r="C4" s="155"/>
    </row>
    <row r="5" spans="1:6" ht="18">
      <c r="A5" s="150" t="s">
        <v>76</v>
      </c>
      <c r="B5" s="154"/>
      <c r="C5" s="155"/>
      <c r="D5" s="156"/>
      <c r="E5" s="156"/>
      <c r="F5" s="157"/>
    </row>
    <row r="6" spans="1:6" ht="18">
      <c r="A6" s="147" t="s">
        <v>77</v>
      </c>
      <c r="B6" s="154"/>
      <c r="C6" s="155"/>
      <c r="D6" s="156"/>
      <c r="E6" s="156"/>
      <c r="F6" s="157"/>
    </row>
    <row r="7" spans="1:6" ht="18">
      <c r="A7" s="158" t="s">
        <v>78</v>
      </c>
      <c r="B7" s="159" t="s">
        <v>79</v>
      </c>
      <c r="C7" s="155"/>
      <c r="D7" s="156"/>
      <c r="E7" s="156"/>
      <c r="F7" s="157"/>
    </row>
    <row r="8" spans="1:6" ht="18">
      <c r="A8" s="160" t="s">
        <v>80</v>
      </c>
      <c r="B8" s="161">
        <v>1175483.65</v>
      </c>
      <c r="C8" s="155"/>
      <c r="D8" s="156"/>
      <c r="E8" s="156"/>
      <c r="F8" s="157"/>
    </row>
    <row r="9" spans="1:6" ht="18">
      <c r="A9" s="160" t="s">
        <v>81</v>
      </c>
      <c r="B9" s="161">
        <v>3000000</v>
      </c>
      <c r="C9" s="155"/>
      <c r="D9" s="156"/>
      <c r="E9" s="156"/>
      <c r="F9" s="157"/>
    </row>
    <row r="10" spans="1:6" ht="18">
      <c r="A10" s="162" t="s">
        <v>82</v>
      </c>
      <c r="B10" s="163">
        <v>1000</v>
      </c>
      <c r="C10" s="155"/>
      <c r="D10" s="156"/>
      <c r="E10" s="156"/>
      <c r="F10" s="157"/>
    </row>
    <row r="11" spans="1:6" ht="18">
      <c r="A11" s="162" t="s">
        <v>83</v>
      </c>
      <c r="B11" s="163">
        <v>4997.03</v>
      </c>
      <c r="C11" s="155"/>
      <c r="D11" s="156"/>
      <c r="E11" s="156"/>
      <c r="F11" s="157"/>
    </row>
    <row r="12" spans="1:6" ht="18">
      <c r="A12" s="164" t="s">
        <v>84</v>
      </c>
      <c r="B12" s="165">
        <f>SUM(B8:B11)</f>
        <v>4181480.6799999997</v>
      </c>
      <c r="C12" s="155"/>
      <c r="D12" s="156"/>
      <c r="E12" s="156"/>
      <c r="F12" s="157"/>
    </row>
    <row r="13" s="3" customFormat="1" ht="12.75"/>
    <row r="14" spans="1:6" ht="18">
      <c r="A14" s="166" t="s">
        <v>85</v>
      </c>
      <c r="B14" s="161"/>
      <c r="C14" s="155"/>
      <c r="D14" s="156"/>
      <c r="E14" s="156"/>
      <c r="F14" s="157"/>
    </row>
    <row r="15" spans="1:6" ht="18">
      <c r="A15" s="160" t="s">
        <v>86</v>
      </c>
      <c r="B15" s="161">
        <v>932269.5</v>
      </c>
      <c r="C15" s="155"/>
      <c r="D15" s="156"/>
      <c r="E15" s="156"/>
      <c r="F15" s="157"/>
    </row>
    <row r="16" spans="1:6" ht="18">
      <c r="A16" s="160" t="s">
        <v>87</v>
      </c>
      <c r="B16" s="161">
        <v>272837.63</v>
      </c>
      <c r="C16" s="155"/>
      <c r="D16" s="156"/>
      <c r="E16" s="156"/>
      <c r="F16" s="157"/>
    </row>
    <row r="17" spans="1:6" ht="18">
      <c r="A17" s="160" t="s">
        <v>88</v>
      </c>
      <c r="B17" s="161">
        <v>12500</v>
      </c>
      <c r="C17" s="155"/>
      <c r="D17" s="156"/>
      <c r="E17" s="156"/>
      <c r="F17" s="157"/>
    </row>
    <row r="18" spans="1:6" ht="18">
      <c r="A18" s="160" t="s">
        <v>89</v>
      </c>
      <c r="B18" s="161">
        <v>71261</v>
      </c>
      <c r="C18" s="155"/>
      <c r="D18" s="156"/>
      <c r="E18" s="156"/>
      <c r="F18" s="157"/>
    </row>
    <row r="19" spans="1:6" ht="18">
      <c r="A19" s="160" t="s">
        <v>90</v>
      </c>
      <c r="B19" s="161">
        <v>1013000</v>
      </c>
      <c r="C19" s="155"/>
      <c r="D19" s="156"/>
      <c r="E19" s="156"/>
      <c r="F19" s="157"/>
    </row>
    <row r="20" spans="1:6" ht="18">
      <c r="A20" s="162" t="s">
        <v>91</v>
      </c>
      <c r="B20" s="163">
        <v>109570</v>
      </c>
      <c r="C20" s="155"/>
      <c r="D20" s="156"/>
      <c r="E20" s="156"/>
      <c r="F20" s="157"/>
    </row>
    <row r="21" spans="1:6" ht="18">
      <c r="A21" s="160" t="s">
        <v>92</v>
      </c>
      <c r="B21" s="161">
        <v>0</v>
      </c>
      <c r="C21" s="155"/>
      <c r="D21" s="156"/>
      <c r="E21" s="156"/>
      <c r="F21" s="157"/>
    </row>
    <row r="22" spans="1:6" ht="18">
      <c r="A22" s="160" t="s">
        <v>93</v>
      </c>
      <c r="B22" s="161">
        <v>253</v>
      </c>
      <c r="C22" s="155"/>
      <c r="D22" s="156"/>
      <c r="E22" s="156"/>
      <c r="F22" s="157"/>
    </row>
    <row r="23" spans="1:6" ht="18">
      <c r="A23" s="164" t="s">
        <v>84</v>
      </c>
      <c r="B23" s="165">
        <f>SUM(B15:B22)</f>
        <v>2411691.13</v>
      </c>
      <c r="C23" s="155"/>
      <c r="D23" s="156"/>
      <c r="E23" s="156"/>
      <c r="F23" s="157"/>
    </row>
    <row r="24" spans="1:6" ht="18">
      <c r="A24" s="164" t="s">
        <v>94</v>
      </c>
      <c r="B24" s="167">
        <f>SUM(B12-B23)</f>
        <v>1769789.5499999998</v>
      </c>
      <c r="C24" s="155"/>
      <c r="D24" s="156"/>
      <c r="E24" s="156"/>
      <c r="F24" s="157"/>
    </row>
    <row r="25" spans="1:6" s="173" customFormat="1" ht="18">
      <c r="A25" s="168"/>
      <c r="B25" s="169"/>
      <c r="C25" s="170"/>
      <c r="D25" s="171"/>
      <c r="E25" s="171"/>
      <c r="F25" s="172"/>
    </row>
    <row r="26" spans="1:6" ht="18">
      <c r="A26" s="164" t="s">
        <v>95</v>
      </c>
      <c r="B26" s="167">
        <v>1769789.55</v>
      </c>
      <c r="C26" s="155"/>
      <c r="D26" s="156"/>
      <c r="E26" s="156"/>
      <c r="F26" s="157"/>
    </row>
    <row r="27" spans="1:6" ht="18">
      <c r="A27" s="174"/>
      <c r="B27" s="175"/>
      <c r="C27" s="155"/>
      <c r="D27" s="156"/>
      <c r="E27" s="156"/>
      <c r="F27" s="157"/>
    </row>
    <row r="28" spans="2:6" ht="18">
      <c r="B28" s="176"/>
      <c r="C28" s="155"/>
      <c r="D28" s="156"/>
      <c r="E28" s="156"/>
      <c r="F28" s="157"/>
    </row>
    <row r="29" spans="1:6" ht="18">
      <c r="A29" s="150"/>
      <c r="B29" s="176"/>
      <c r="C29" s="155"/>
      <c r="D29" s="156"/>
      <c r="E29" s="156"/>
      <c r="F29" s="157"/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7" width="9.625" style="177" customWidth="1"/>
    <col min="8" max="8" width="15.25390625" style="177" customWidth="1"/>
    <col min="9" max="9" width="10.625" style="177" customWidth="1"/>
    <col min="10" max="10" width="13.625" style="177" customWidth="1"/>
    <col min="11" max="16384" width="9.125" style="177" customWidth="1"/>
  </cols>
  <sheetData>
    <row r="1" ht="15">
      <c r="H1" s="178" t="s">
        <v>96</v>
      </c>
    </row>
    <row r="3" ht="15.75">
      <c r="A3" s="179" t="s">
        <v>97</v>
      </c>
    </row>
    <row r="5" ht="12.75">
      <c r="A5" s="177" t="s">
        <v>98</v>
      </c>
    </row>
    <row r="7" ht="12.75">
      <c r="A7" s="177" t="s">
        <v>99</v>
      </c>
    </row>
    <row r="9" spans="1:8" ht="12.75">
      <c r="A9" s="180"/>
      <c r="B9" s="181"/>
      <c r="C9" s="181"/>
      <c r="D9" s="181"/>
      <c r="E9" s="181"/>
      <c r="F9" s="181"/>
      <c r="G9" s="182"/>
      <c r="H9" s="183" t="s">
        <v>79</v>
      </c>
    </row>
    <row r="10" spans="1:8" ht="12.75">
      <c r="A10" s="184" t="s">
        <v>78</v>
      </c>
      <c r="B10" s="185"/>
      <c r="C10" s="185"/>
      <c r="D10" s="185"/>
      <c r="E10" s="185"/>
      <c r="F10" s="185"/>
      <c r="G10" s="186"/>
      <c r="H10" s="187"/>
    </row>
    <row r="11" spans="1:10" ht="12.75">
      <c r="A11" s="188" t="s">
        <v>100</v>
      </c>
      <c r="B11" s="185"/>
      <c r="C11" s="185"/>
      <c r="D11" s="185"/>
      <c r="E11" s="185"/>
      <c r="F11" s="185"/>
      <c r="G11" s="186"/>
      <c r="H11" s="189">
        <v>39981163.1</v>
      </c>
      <c r="J11" s="190"/>
    </row>
    <row r="12" spans="1:8" ht="12.75">
      <c r="A12" s="188"/>
      <c r="B12" s="185"/>
      <c r="C12" s="185"/>
      <c r="D12" s="185"/>
      <c r="E12" s="185"/>
      <c r="F12" s="185"/>
      <c r="G12" s="186"/>
      <c r="H12" s="191"/>
    </row>
    <row r="13" spans="1:8" ht="12.75">
      <c r="A13" s="192" t="s">
        <v>101</v>
      </c>
      <c r="B13" s="185"/>
      <c r="C13" s="185"/>
      <c r="D13" s="185"/>
      <c r="E13" s="185"/>
      <c r="F13" s="185"/>
      <c r="G13" s="186"/>
      <c r="H13" s="191"/>
    </row>
    <row r="14" spans="1:8" ht="12.75">
      <c r="A14" s="188" t="s">
        <v>102</v>
      </c>
      <c r="B14" s="185"/>
      <c r="C14" s="185"/>
      <c r="D14" s="185"/>
      <c r="E14" s="185"/>
      <c r="F14" s="185"/>
      <c r="G14" s="186"/>
      <c r="H14" s="191">
        <v>40423821.33</v>
      </c>
    </row>
    <row r="15" spans="1:8" ht="12.75">
      <c r="A15" s="188"/>
      <c r="B15" s="185"/>
      <c r="C15" s="185"/>
      <c r="D15" s="185"/>
      <c r="E15" s="185"/>
      <c r="F15" s="185"/>
      <c r="G15" s="186"/>
      <c r="H15" s="191"/>
    </row>
    <row r="16" spans="1:8" ht="12.75">
      <c r="A16" s="188" t="s">
        <v>103</v>
      </c>
      <c r="B16" s="185"/>
      <c r="C16" s="185"/>
      <c r="D16" s="185"/>
      <c r="E16" s="185"/>
      <c r="F16" s="185"/>
      <c r="G16" s="186"/>
      <c r="H16" s="191">
        <v>46895.53</v>
      </c>
    </row>
    <row r="17" spans="1:8" ht="12.75">
      <c r="A17" s="193"/>
      <c r="B17" s="194"/>
      <c r="C17" s="194"/>
      <c r="D17" s="194"/>
      <c r="E17" s="194"/>
      <c r="F17" s="194"/>
      <c r="G17" s="195"/>
      <c r="H17" s="196"/>
    </row>
    <row r="18" spans="1:8" ht="12.75">
      <c r="A18" s="197" t="s">
        <v>104</v>
      </c>
      <c r="B18" s="198"/>
      <c r="C18" s="198"/>
      <c r="D18" s="198"/>
      <c r="E18" s="198"/>
      <c r="F18" s="198"/>
      <c r="G18" s="199"/>
      <c r="H18" s="200">
        <f>SUM(H11:H16)</f>
        <v>80451879.96000001</v>
      </c>
    </row>
    <row r="19" spans="1:8" ht="12.75">
      <c r="A19" s="201"/>
      <c r="B19" s="202"/>
      <c r="C19" s="202"/>
      <c r="D19" s="202"/>
      <c r="E19" s="202"/>
      <c r="F19" s="202"/>
      <c r="G19" s="203"/>
      <c r="H19" s="204"/>
    </row>
    <row r="20" spans="1:8" ht="12.75">
      <c r="A20" s="205" t="s">
        <v>85</v>
      </c>
      <c r="B20" s="206"/>
      <c r="C20" s="206"/>
      <c r="D20" s="206"/>
      <c r="E20" s="206"/>
      <c r="F20" s="206"/>
      <c r="G20" s="207"/>
      <c r="H20" s="191"/>
    </row>
    <row r="21" spans="1:8" ht="12.75">
      <c r="A21" s="208" t="s">
        <v>105</v>
      </c>
      <c r="B21" s="185"/>
      <c r="C21" s="185"/>
      <c r="D21" s="185"/>
      <c r="E21" s="185"/>
      <c r="F21" s="185"/>
      <c r="G21" s="186"/>
      <c r="H21" s="191"/>
    </row>
    <row r="22" spans="1:8" ht="12.75">
      <c r="A22" s="209" t="s">
        <v>106</v>
      </c>
      <c r="B22" s="206"/>
      <c r="C22" s="206"/>
      <c r="D22" s="206"/>
      <c r="E22" s="206"/>
      <c r="F22" s="206"/>
      <c r="G22" s="207"/>
      <c r="H22" s="191">
        <v>59365302.6</v>
      </c>
    </row>
    <row r="23" spans="1:8" ht="12.75">
      <c r="A23" s="209"/>
      <c r="B23" s="206"/>
      <c r="C23" s="206"/>
      <c r="D23" s="206"/>
      <c r="E23" s="206"/>
      <c r="F23" s="206"/>
      <c r="G23" s="207"/>
      <c r="H23" s="191"/>
    </row>
    <row r="24" spans="1:8" ht="12.75">
      <c r="A24" s="209"/>
      <c r="B24" s="206"/>
      <c r="C24" s="206"/>
      <c r="D24" s="206"/>
      <c r="E24" s="206"/>
      <c r="F24" s="206"/>
      <c r="G24" s="207"/>
      <c r="H24" s="191"/>
    </row>
    <row r="25" spans="1:8" ht="12.75">
      <c r="A25" s="209"/>
      <c r="B25" s="206"/>
      <c r="C25" s="206"/>
      <c r="D25" s="206"/>
      <c r="E25" s="206"/>
      <c r="F25" s="206"/>
      <c r="G25" s="207"/>
      <c r="H25" s="191"/>
    </row>
    <row r="26" spans="1:8" ht="12.75">
      <c r="A26" s="209"/>
      <c r="B26" s="206"/>
      <c r="C26" s="206"/>
      <c r="D26" s="206"/>
      <c r="E26" s="206"/>
      <c r="F26" s="206"/>
      <c r="G26" s="207"/>
      <c r="H26" s="191"/>
    </row>
    <row r="27" spans="1:8" ht="12.75" customHeight="1">
      <c r="A27" s="210"/>
      <c r="B27" s="211"/>
      <c r="C27" s="211"/>
      <c r="D27" s="211"/>
      <c r="E27" s="211"/>
      <c r="F27" s="211"/>
      <c r="G27" s="212"/>
      <c r="H27" s="191"/>
    </row>
    <row r="28" spans="1:8" ht="12.75" customHeight="1">
      <c r="A28" s="209"/>
      <c r="B28" s="206"/>
      <c r="C28" s="206"/>
      <c r="D28" s="206"/>
      <c r="E28" s="206"/>
      <c r="F28" s="206"/>
      <c r="G28" s="207"/>
      <c r="H28" s="191"/>
    </row>
    <row r="29" spans="1:8" ht="12.75" customHeight="1">
      <c r="A29" s="209"/>
      <c r="B29" s="206"/>
      <c r="C29" s="206"/>
      <c r="D29" s="206"/>
      <c r="E29" s="206"/>
      <c r="F29" s="206"/>
      <c r="G29" s="207"/>
      <c r="H29" s="191"/>
    </row>
    <row r="30" spans="1:8" ht="12.75">
      <c r="A30" s="192"/>
      <c r="B30" s="213"/>
      <c r="C30" s="213"/>
      <c r="D30" s="213"/>
      <c r="E30" s="213"/>
      <c r="F30" s="213"/>
      <c r="G30" s="214"/>
      <c r="H30" s="215"/>
    </row>
    <row r="31" spans="1:8" ht="12.75">
      <c r="A31" s="188" t="s">
        <v>107</v>
      </c>
      <c r="B31" s="185"/>
      <c r="C31" s="185"/>
      <c r="D31" s="185"/>
      <c r="E31" s="185"/>
      <c r="F31" s="185"/>
      <c r="G31" s="186"/>
      <c r="H31" s="191">
        <v>242</v>
      </c>
    </row>
    <row r="32" spans="1:8" ht="12.75">
      <c r="A32" s="193"/>
      <c r="B32" s="194"/>
      <c r="C32" s="194"/>
      <c r="D32" s="194"/>
      <c r="E32" s="194"/>
      <c r="F32" s="194"/>
      <c r="G32" s="195"/>
      <c r="H32" s="196"/>
    </row>
    <row r="33" spans="1:8" ht="12.75">
      <c r="A33" s="197" t="s">
        <v>108</v>
      </c>
      <c r="B33" s="198"/>
      <c r="C33" s="198"/>
      <c r="D33" s="198"/>
      <c r="E33" s="198"/>
      <c r="F33" s="198"/>
      <c r="G33" s="199"/>
      <c r="H33" s="216">
        <f>SUM(H21:H31)</f>
        <v>59365544.6</v>
      </c>
    </row>
    <row r="34" spans="1:8" s="221" customFormat="1" ht="12.75">
      <c r="A34" s="217"/>
      <c r="B34" s="218"/>
      <c r="C34" s="218"/>
      <c r="D34" s="218"/>
      <c r="E34" s="218"/>
      <c r="F34" s="218"/>
      <c r="G34" s="219"/>
      <c r="H34" s="220"/>
    </row>
    <row r="35" spans="1:8" s="221" customFormat="1" ht="12.75">
      <c r="A35" s="222" t="s">
        <v>94</v>
      </c>
      <c r="B35" s="223"/>
      <c r="C35" s="223"/>
      <c r="D35" s="223"/>
      <c r="E35" s="223"/>
      <c r="F35" s="223"/>
      <c r="G35" s="224"/>
      <c r="H35" s="225">
        <f>SUM(H18-H33)</f>
        <v>21086335.360000007</v>
      </c>
    </row>
    <row r="36" spans="1:8" s="221" customFormat="1" ht="12.75">
      <c r="A36" s="222" t="s">
        <v>109</v>
      </c>
      <c r="B36" s="223"/>
      <c r="C36" s="223"/>
      <c r="D36" s="223"/>
      <c r="E36" s="223"/>
      <c r="F36" s="223"/>
      <c r="G36" s="224"/>
      <c r="H36" s="225">
        <v>21086335.36</v>
      </c>
    </row>
    <row r="37" spans="1:8" s="221" customFormat="1" ht="12.75">
      <c r="A37" s="217"/>
      <c r="B37" s="218"/>
      <c r="C37" s="218"/>
      <c r="D37" s="218"/>
      <c r="E37" s="218"/>
      <c r="F37" s="218"/>
      <c r="G37" s="219"/>
      <c r="H37" s="220"/>
    </row>
    <row r="38" spans="1:8" s="230" customFormat="1" ht="12.75">
      <c r="A38" s="226" t="s">
        <v>110</v>
      </c>
      <c r="B38" s="227"/>
      <c r="C38" s="227"/>
      <c r="D38" s="227"/>
      <c r="E38" s="227"/>
      <c r="F38" s="227"/>
      <c r="G38" s="228"/>
      <c r="H38" s="229">
        <v>73972290.68</v>
      </c>
    </row>
    <row r="45" ht="12.75">
      <c r="A45" s="231"/>
    </row>
    <row r="46" ht="12.75">
      <c r="A46" s="231"/>
    </row>
    <row r="47" ht="12.75">
      <c r="A47" s="23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8">
      <selection activeCell="H25" sqref="H25"/>
    </sheetView>
  </sheetViews>
  <sheetFormatPr defaultColWidth="9.00390625" defaultRowHeight="12.75"/>
  <cols>
    <col min="1" max="1" width="29.625" style="232" customWidth="1"/>
    <col min="2" max="2" width="10.375" style="232" customWidth="1"/>
    <col min="3" max="4" width="9.625" style="232" customWidth="1"/>
    <col min="5" max="5" width="7.625" style="232" customWidth="1"/>
    <col min="6" max="6" width="9.625" style="232" customWidth="1"/>
    <col min="7" max="7" width="8.00390625" style="232" customWidth="1"/>
    <col min="8" max="16384" width="9.125" style="232" customWidth="1"/>
  </cols>
  <sheetData>
    <row r="1" spans="1:7" ht="15.75">
      <c r="A1" s="233" t="s">
        <v>0</v>
      </c>
      <c r="F1" s="233" t="s">
        <v>111</v>
      </c>
      <c r="G1" s="233"/>
    </row>
    <row r="2" ht="15">
      <c r="F2" s="234"/>
    </row>
    <row r="5" spans="1:7" s="235" customFormat="1" ht="18">
      <c r="A5" s="757" t="s">
        <v>112</v>
      </c>
      <c r="B5" s="757"/>
      <c r="C5" s="757"/>
      <c r="D5" s="757"/>
      <c r="E5" s="757"/>
      <c r="F5" s="757"/>
      <c r="G5" s="757"/>
    </row>
    <row r="6" spans="1:7" s="236" customFormat="1" ht="18">
      <c r="A6" s="757" t="s">
        <v>113</v>
      </c>
      <c r="B6" s="757"/>
      <c r="C6" s="757"/>
      <c r="D6" s="757"/>
      <c r="E6" s="757"/>
      <c r="F6" s="757"/>
      <c r="G6" s="757"/>
    </row>
    <row r="7" s="237" customFormat="1" ht="15"/>
    <row r="8" spans="3:5" ht="15">
      <c r="C8" s="238"/>
      <c r="D8" s="238"/>
      <c r="E8" s="238"/>
    </row>
    <row r="9" spans="1:7" ht="15" customHeight="1">
      <c r="A9" s="758"/>
      <c r="B9" s="239"/>
      <c r="C9" s="240"/>
      <c r="D9" s="759" t="s">
        <v>114</v>
      </c>
      <c r="E9" s="241"/>
      <c r="F9" s="759" t="s">
        <v>115</v>
      </c>
      <c r="G9" s="760" t="s">
        <v>116</v>
      </c>
    </row>
    <row r="10" spans="1:7" ht="31.5" customHeight="1">
      <c r="A10" s="758"/>
      <c r="B10" s="242" t="s">
        <v>117</v>
      </c>
      <c r="C10" s="242" t="s">
        <v>118</v>
      </c>
      <c r="D10" s="759"/>
      <c r="E10" s="242" t="s">
        <v>119</v>
      </c>
      <c r="F10" s="759"/>
      <c r="G10" s="760"/>
    </row>
    <row r="11" spans="1:7" ht="19.5" customHeight="1">
      <c r="A11" s="243" t="s">
        <v>120</v>
      </c>
      <c r="B11" s="244"/>
      <c r="C11" s="245"/>
      <c r="D11" s="245"/>
      <c r="E11" s="245"/>
      <c r="F11" s="245"/>
      <c r="G11" s="246"/>
    </row>
    <row r="12" spans="1:7" ht="15">
      <c r="A12" s="247"/>
      <c r="B12" s="248"/>
      <c r="C12" s="248"/>
      <c r="D12" s="248"/>
      <c r="E12" s="248"/>
      <c r="F12" s="248"/>
      <c r="G12" s="249"/>
    </row>
    <row r="13" spans="1:7" ht="15">
      <c r="A13" s="247" t="s">
        <v>121</v>
      </c>
      <c r="B13" s="250">
        <v>2</v>
      </c>
      <c r="C13" s="250">
        <v>2</v>
      </c>
      <c r="D13" s="250">
        <v>2</v>
      </c>
      <c r="E13" s="248">
        <f>SUM(D13/C13)*100</f>
        <v>100</v>
      </c>
      <c r="F13" s="250">
        <v>2</v>
      </c>
      <c r="G13" s="249">
        <f>SUM(D13/F13)*100</f>
        <v>100</v>
      </c>
    </row>
    <row r="14" spans="1:7" ht="15">
      <c r="A14" s="247" t="s">
        <v>122</v>
      </c>
      <c r="B14" s="250">
        <v>1</v>
      </c>
      <c r="C14" s="250">
        <v>1</v>
      </c>
      <c r="D14" s="250">
        <v>1</v>
      </c>
      <c r="E14" s="248">
        <f>SUM(D14/C14)*100</f>
        <v>100</v>
      </c>
      <c r="F14" s="250">
        <v>1</v>
      </c>
      <c r="G14" s="249">
        <f>SUM(D14/F14)*100</f>
        <v>100</v>
      </c>
    </row>
    <row r="15" spans="1:7" ht="15">
      <c r="A15" s="247" t="s">
        <v>123</v>
      </c>
      <c r="B15" s="250">
        <v>95</v>
      </c>
      <c r="C15" s="250">
        <v>95</v>
      </c>
      <c r="D15" s="250">
        <v>87</v>
      </c>
      <c r="E15" s="248">
        <f>SUM(D15/C15)*100</f>
        <v>91.57894736842105</v>
      </c>
      <c r="F15" s="250">
        <v>85.8</v>
      </c>
      <c r="G15" s="249">
        <f>SUM(D15/F15)*100</f>
        <v>101.3986013986014</v>
      </c>
    </row>
    <row r="16" spans="1:7" ht="15">
      <c r="A16" s="251"/>
      <c r="B16" s="252"/>
      <c r="C16" s="253"/>
      <c r="D16" s="253"/>
      <c r="E16" s="254"/>
      <c r="F16" s="252"/>
      <c r="G16" s="255"/>
    </row>
    <row r="17" spans="1:9" ht="15.75">
      <c r="A17" s="256" t="s">
        <v>124</v>
      </c>
      <c r="B17" s="257">
        <f>SUM(B12:B15)</f>
        <v>98</v>
      </c>
      <c r="C17" s="257">
        <f>SUM(C12:C15)</f>
        <v>98</v>
      </c>
      <c r="D17" s="257">
        <f>SUM(D12:D15)</f>
        <v>90</v>
      </c>
      <c r="E17" s="257">
        <f>SUM(D17/C17)*100</f>
        <v>91.83673469387756</v>
      </c>
      <c r="F17" s="257">
        <f>SUM(F12:F15)</f>
        <v>88.8</v>
      </c>
      <c r="G17" s="258">
        <f>SUM(D17/F17)*100</f>
        <v>101.35135135135135</v>
      </c>
      <c r="I17" s="259"/>
    </row>
    <row r="18" spans="1:9" ht="15">
      <c r="A18" s="260" t="s">
        <v>125</v>
      </c>
      <c r="B18" s="261">
        <v>11.2</v>
      </c>
      <c r="C18" s="261">
        <v>11.2</v>
      </c>
      <c r="D18" s="261">
        <v>11.2</v>
      </c>
      <c r="E18" s="261">
        <f>SUM(D18/C18)*100</f>
        <v>100</v>
      </c>
      <c r="F18" s="261">
        <v>11.2</v>
      </c>
      <c r="G18" s="262">
        <f>SUM(D18/F18)*100</f>
        <v>100</v>
      </c>
      <c r="I18" s="259"/>
    </row>
    <row r="19" spans="1:9" ht="17.25" customHeight="1">
      <c r="A19" s="263" t="s">
        <v>126</v>
      </c>
      <c r="B19" s="264">
        <f>SUM(B17+B18)</f>
        <v>109.2</v>
      </c>
      <c r="C19" s="264">
        <f>SUM(C17+C18)</f>
        <v>109.2</v>
      </c>
      <c r="D19" s="264">
        <f>SUM(D17+D18)</f>
        <v>101.2</v>
      </c>
      <c r="E19" s="257">
        <f>SUM(D19/C19)*100</f>
        <v>92.67399267399267</v>
      </c>
      <c r="F19" s="265">
        <f>SUM(F17+F18)</f>
        <v>100</v>
      </c>
      <c r="G19" s="266">
        <f>SUM(D19/F19)*100</f>
        <v>101.2</v>
      </c>
      <c r="I19" s="259"/>
    </row>
    <row r="20" spans="1:9" ht="15.75">
      <c r="A20" s="263"/>
      <c r="B20" s="264"/>
      <c r="C20" s="264"/>
      <c r="D20" s="267"/>
      <c r="E20" s="257"/>
      <c r="F20" s="267"/>
      <c r="G20" s="266"/>
      <c r="I20" s="259"/>
    </row>
    <row r="21" spans="1:9" ht="24.75" customHeight="1">
      <c r="A21" s="268" t="s">
        <v>127</v>
      </c>
      <c r="B21" s="269"/>
      <c r="C21" s="270"/>
      <c r="D21" s="270"/>
      <c r="E21" s="271"/>
      <c r="F21" s="272"/>
      <c r="G21" s="273"/>
      <c r="I21" s="259"/>
    </row>
    <row r="22" spans="1:9" ht="15" customHeight="1">
      <c r="A22" s="268"/>
      <c r="B22" s="269"/>
      <c r="C22" s="270"/>
      <c r="D22" s="270"/>
      <c r="E22" s="271"/>
      <c r="F22" s="272"/>
      <c r="G22" s="274"/>
      <c r="I22" s="259"/>
    </row>
    <row r="23" spans="1:9" ht="15" customHeight="1">
      <c r="A23" s="275" t="s">
        <v>128</v>
      </c>
      <c r="B23" s="276">
        <v>26</v>
      </c>
      <c r="C23" s="276">
        <v>26</v>
      </c>
      <c r="D23" s="276">
        <v>24.3</v>
      </c>
      <c r="E23" s="248">
        <f>SUM(D23/C23)*100</f>
        <v>93.46153846153847</v>
      </c>
      <c r="F23" s="250">
        <v>24.1</v>
      </c>
      <c r="G23" s="274">
        <f>SUM(D23/F23)*100</f>
        <v>100.8298755186722</v>
      </c>
      <c r="I23" s="259"/>
    </row>
    <row r="24" spans="1:9" ht="15" customHeight="1">
      <c r="A24" s="277" t="s">
        <v>129</v>
      </c>
      <c r="B24" s="254">
        <v>10</v>
      </c>
      <c r="C24" s="254">
        <v>10</v>
      </c>
      <c r="D24" s="254">
        <v>10</v>
      </c>
      <c r="E24" s="278">
        <f>SUM(D24/C24)*100</f>
        <v>100</v>
      </c>
      <c r="F24" s="278">
        <v>10</v>
      </c>
      <c r="G24" s="279">
        <f>SUM(D24/F24)*100</f>
        <v>100</v>
      </c>
      <c r="I24" s="259"/>
    </row>
    <row r="25" spans="1:7" s="233" customFormat="1" ht="15.75">
      <c r="A25" s="280" t="s">
        <v>124</v>
      </c>
      <c r="B25" s="281">
        <f>SUM(B23+B24)</f>
        <v>36</v>
      </c>
      <c r="C25" s="281">
        <f>SUM(C23+C24)</f>
        <v>36</v>
      </c>
      <c r="D25" s="281">
        <f>SUM(D23+D24)</f>
        <v>34.3</v>
      </c>
      <c r="E25" s="257">
        <f>SUM(D25/C25)*100</f>
        <v>95.27777777777777</v>
      </c>
      <c r="F25" s="257">
        <f>SUM(F23+F24)</f>
        <v>34.1</v>
      </c>
      <c r="G25" s="282">
        <f>SUM(D25/F25)*100</f>
        <v>100.5865102639296</v>
      </c>
    </row>
    <row r="26" spans="1:7" s="233" customFormat="1" ht="15.75">
      <c r="A26" s="283"/>
      <c r="B26" s="284"/>
      <c r="C26" s="284"/>
      <c r="D26" s="284"/>
      <c r="E26" s="284"/>
      <c r="F26" s="285"/>
      <c r="G26" s="286"/>
    </row>
    <row r="27" spans="1:7" s="291" customFormat="1" ht="18">
      <c r="A27" s="287" t="s">
        <v>130</v>
      </c>
      <c r="B27" s="288">
        <f>SUM(B19+B25)</f>
        <v>145.2</v>
      </c>
      <c r="C27" s="288">
        <f>SUM(C19+C25)</f>
        <v>145.2</v>
      </c>
      <c r="D27" s="288">
        <f>SUM(D19+D25)</f>
        <v>135.5</v>
      </c>
      <c r="E27" s="289">
        <f>SUM(D27/C27)*100</f>
        <v>93.31955922865014</v>
      </c>
      <c r="F27" s="288">
        <f>SUM(F19+F25)</f>
        <v>134.1</v>
      </c>
      <c r="G27" s="290">
        <f>SUM(D27/F27)*100</f>
        <v>101.04399701715138</v>
      </c>
    </row>
    <row r="29" ht="15">
      <c r="A29" s="234" t="s">
        <v>131</v>
      </c>
    </row>
    <row r="30" ht="15">
      <c r="A30" s="292" t="s">
        <v>132</v>
      </c>
    </row>
    <row r="35" spans="3:7" ht="15">
      <c r="C35" s="293"/>
      <c r="D35" s="293"/>
      <c r="E35" s="293"/>
      <c r="F35" s="756"/>
      <c r="G35" s="756"/>
    </row>
  </sheetData>
  <sheetProtection selectLockedCells="1" selectUnlockedCells="1"/>
  <mergeCells count="7">
    <mergeCell ref="F35:G35"/>
    <mergeCell ref="A5:G5"/>
    <mergeCell ref="A6:G6"/>
    <mergeCell ref="A9:A10"/>
    <mergeCell ref="D9:D10"/>
    <mergeCell ref="F9:F10"/>
    <mergeCell ref="G9:G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25">
      <selection activeCell="A30" sqref="A30:IV30"/>
    </sheetView>
  </sheetViews>
  <sheetFormatPr defaultColWidth="9.00390625" defaultRowHeight="12.75"/>
  <cols>
    <col min="1" max="1" width="20.625" style="3" customWidth="1"/>
    <col min="2" max="4" width="9.625" style="2" customWidth="1"/>
    <col min="5" max="5" width="8.625" style="2" customWidth="1"/>
    <col min="6" max="6" width="9.625" style="3" customWidth="1"/>
    <col min="7" max="7" width="7.625" style="2" customWidth="1"/>
    <col min="8" max="10" width="9.625" style="2" customWidth="1"/>
    <col min="11" max="11" width="8.625" style="2" customWidth="1"/>
    <col min="12" max="12" width="9.625" style="3" customWidth="1"/>
    <col min="13" max="13" width="7.625" style="2" customWidth="1"/>
    <col min="14" max="16384" width="9.125" style="2" customWidth="1"/>
  </cols>
  <sheetData>
    <row r="1" spans="1:13" s="3" customFormat="1" ht="15.75">
      <c r="A1" s="294" t="s">
        <v>0</v>
      </c>
      <c r="I1" s="294"/>
      <c r="J1" s="294"/>
      <c r="K1" s="294" t="s">
        <v>133</v>
      </c>
      <c r="L1" s="294"/>
      <c r="M1" s="294"/>
    </row>
    <row r="2" spans="1:13" s="3" customFormat="1" ht="20.25">
      <c r="A2" s="761" t="s">
        <v>134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</row>
    <row r="3" spans="8:13" s="3" customFormat="1" ht="12.75">
      <c r="H3" s="295"/>
      <c r="I3" s="295"/>
      <c r="J3" s="295"/>
      <c r="K3" s="295"/>
      <c r="L3" s="295"/>
      <c r="M3" s="295"/>
    </row>
    <row r="4" spans="1:13" s="296" customFormat="1" ht="16.5" customHeight="1">
      <c r="A4" s="762"/>
      <c r="B4" s="763" t="s">
        <v>135</v>
      </c>
      <c r="C4" s="763"/>
      <c r="D4" s="763"/>
      <c r="E4" s="763"/>
      <c r="F4" s="763"/>
      <c r="G4" s="763"/>
      <c r="H4" s="764" t="s">
        <v>136</v>
      </c>
      <c r="I4" s="764"/>
      <c r="J4" s="764"/>
      <c r="K4" s="764"/>
      <c r="L4" s="764"/>
      <c r="M4" s="764"/>
    </row>
    <row r="5" spans="1:13" s="296" customFormat="1" ht="15.75" customHeight="1">
      <c r="A5" s="762"/>
      <c r="B5" s="297"/>
      <c r="C5" s="298"/>
      <c r="D5" s="298"/>
      <c r="E5" s="298"/>
      <c r="F5" s="298"/>
      <c r="G5" s="299" t="s">
        <v>137</v>
      </c>
      <c r="H5" s="765" t="s">
        <v>117</v>
      </c>
      <c r="I5" s="300"/>
      <c r="J5" s="300"/>
      <c r="K5" s="300"/>
      <c r="L5" s="300"/>
      <c r="M5" s="299" t="s">
        <v>137</v>
      </c>
    </row>
    <row r="6" spans="1:13" s="296" customFormat="1" ht="33" customHeight="1">
      <c r="A6" s="762"/>
      <c r="B6" s="301" t="s">
        <v>117</v>
      </c>
      <c r="C6" s="302" t="s">
        <v>118</v>
      </c>
      <c r="D6" s="302" t="s">
        <v>114</v>
      </c>
      <c r="E6" s="302" t="s">
        <v>119</v>
      </c>
      <c r="F6" s="302" t="s">
        <v>115</v>
      </c>
      <c r="G6" s="303" t="s">
        <v>138</v>
      </c>
      <c r="H6" s="765"/>
      <c r="I6" s="304" t="s">
        <v>118</v>
      </c>
      <c r="J6" s="304" t="s">
        <v>114</v>
      </c>
      <c r="K6" s="304" t="s">
        <v>119</v>
      </c>
      <c r="L6" s="304" t="s">
        <v>115</v>
      </c>
      <c r="M6" s="303" t="s">
        <v>138</v>
      </c>
    </row>
    <row r="7" spans="1:13" s="138" customFormat="1" ht="15">
      <c r="A7" s="305" t="s">
        <v>120</v>
      </c>
      <c r="B7" s="306"/>
      <c r="C7" s="307"/>
      <c r="D7" s="307"/>
      <c r="E7" s="307"/>
      <c r="F7" s="308"/>
      <c r="G7" s="309"/>
      <c r="H7" s="310"/>
      <c r="I7" s="307"/>
      <c r="J7" s="307"/>
      <c r="K7" s="307"/>
      <c r="L7" s="308"/>
      <c r="M7" s="311"/>
    </row>
    <row r="8" spans="1:13" s="142" customFormat="1" ht="15">
      <c r="A8" s="312" t="s">
        <v>121</v>
      </c>
      <c r="B8" s="313">
        <v>979</v>
      </c>
      <c r="C8" s="314">
        <v>979</v>
      </c>
      <c r="D8" s="314">
        <v>976.5</v>
      </c>
      <c r="E8" s="315">
        <f>+D8/C8*100</f>
        <v>99.74463738508682</v>
      </c>
      <c r="F8" s="314">
        <v>864</v>
      </c>
      <c r="G8" s="316">
        <f>+D8/F8*100</f>
        <v>113.02083333333333</v>
      </c>
      <c r="H8" s="317"/>
      <c r="I8" s="318"/>
      <c r="J8" s="318"/>
      <c r="K8" s="319"/>
      <c r="L8" s="318"/>
      <c r="M8" s="320"/>
    </row>
    <row r="9" spans="1:13" s="142" customFormat="1" ht="15" customHeight="1">
      <c r="A9" s="312" t="s">
        <v>122</v>
      </c>
      <c r="B9" s="313">
        <v>627</v>
      </c>
      <c r="C9" s="314">
        <v>769</v>
      </c>
      <c r="D9" s="314">
        <v>562.7</v>
      </c>
      <c r="E9" s="315">
        <f>+D9/C9*100</f>
        <v>73.17295188556568</v>
      </c>
      <c r="F9" s="314">
        <v>540</v>
      </c>
      <c r="G9" s="316">
        <f>+D9/F9*100</f>
        <v>104.20370370370371</v>
      </c>
      <c r="H9" s="321">
        <v>0</v>
      </c>
      <c r="I9" s="314">
        <v>100</v>
      </c>
      <c r="J9" s="314">
        <v>83.45</v>
      </c>
      <c r="K9" s="319"/>
      <c r="L9" s="318"/>
      <c r="M9" s="320"/>
    </row>
    <row r="10" spans="1:13" s="142" customFormat="1" ht="15">
      <c r="A10" s="312" t="s">
        <v>139</v>
      </c>
      <c r="B10" s="313">
        <v>50370</v>
      </c>
      <c r="C10" s="314">
        <v>54922.8</v>
      </c>
      <c r="D10" s="314">
        <v>42936.3</v>
      </c>
      <c r="E10" s="315">
        <f>+D10/C10*100</f>
        <v>78.17573029779982</v>
      </c>
      <c r="F10" s="314">
        <v>41039</v>
      </c>
      <c r="G10" s="316">
        <f>+D10/F10*100</f>
        <v>104.62316333243989</v>
      </c>
      <c r="H10" s="321">
        <v>7200</v>
      </c>
      <c r="I10" s="314">
        <v>7516.4</v>
      </c>
      <c r="J10" s="314">
        <v>7156.893</v>
      </c>
      <c r="K10" s="315">
        <f>+J10/I10*100</f>
        <v>95.21703208983024</v>
      </c>
      <c r="L10" s="314">
        <v>7039</v>
      </c>
      <c r="M10" s="316">
        <f>+J10/L10*100</f>
        <v>101.67485438272482</v>
      </c>
    </row>
    <row r="11" spans="1:13" s="142" customFormat="1" ht="15">
      <c r="A11" s="322"/>
      <c r="B11" s="323"/>
      <c r="C11" s="324"/>
      <c r="D11" s="324"/>
      <c r="E11" s="325"/>
      <c r="F11" s="324"/>
      <c r="G11" s="326"/>
      <c r="H11" s="327"/>
      <c r="I11" s="324"/>
      <c r="J11" s="324"/>
      <c r="K11" s="325"/>
      <c r="L11" s="324"/>
      <c r="M11" s="326"/>
    </row>
    <row r="12" spans="1:13" s="294" customFormat="1" ht="15.75">
      <c r="A12" s="328" t="s">
        <v>140</v>
      </c>
      <c r="B12" s="329">
        <f>SUM(B8:B10)</f>
        <v>51976</v>
      </c>
      <c r="C12" s="330">
        <f>SUM(C8:C10)</f>
        <v>56670.8</v>
      </c>
      <c r="D12" s="330">
        <f>SUM(D8:D10)</f>
        <v>44475.5</v>
      </c>
      <c r="E12" s="331">
        <f>+D12/C12*100</f>
        <v>78.48045201408837</v>
      </c>
      <c r="F12" s="330">
        <f>SUM(F8:F10)</f>
        <v>42443</v>
      </c>
      <c r="G12" s="332">
        <f>+D12/F12*100</f>
        <v>104.78877553424593</v>
      </c>
      <c r="H12" s="333">
        <f>SUM(H8:H10)</f>
        <v>7200</v>
      </c>
      <c r="I12" s="330">
        <f>SUM(I8:I10)</f>
        <v>7616.4</v>
      </c>
      <c r="J12" s="330">
        <f>SUM(J8:J10)</f>
        <v>7240.343</v>
      </c>
      <c r="K12" s="331">
        <f>+J12/I12*100</f>
        <v>95.06253610629693</v>
      </c>
      <c r="L12" s="330">
        <f>SUM(L8:L10)</f>
        <v>7039</v>
      </c>
      <c r="M12" s="334">
        <f>+J12/L12*100</f>
        <v>102.86039210115072</v>
      </c>
    </row>
    <row r="13" spans="1:13" s="142" customFormat="1" ht="15">
      <c r="A13" s="335"/>
      <c r="B13" s="336"/>
      <c r="C13" s="337"/>
      <c r="D13" s="337"/>
      <c r="E13" s="338"/>
      <c r="F13" s="337"/>
      <c r="G13" s="339"/>
      <c r="H13" s="340"/>
      <c r="I13" s="340"/>
      <c r="J13" s="340"/>
      <c r="K13" s="341"/>
      <c r="L13" s="340"/>
      <c r="M13" s="342"/>
    </row>
    <row r="14" spans="1:13" s="142" customFormat="1" ht="15">
      <c r="A14" s="343" t="s">
        <v>141</v>
      </c>
      <c r="B14" s="344"/>
      <c r="C14" s="345"/>
      <c r="D14" s="345"/>
      <c r="E14" s="346"/>
      <c r="F14" s="345"/>
      <c r="G14" s="347"/>
      <c r="H14" s="348"/>
      <c r="I14" s="348"/>
      <c r="J14" s="348"/>
      <c r="K14" s="349"/>
      <c r="L14" s="348"/>
      <c r="M14" s="350"/>
    </row>
    <row r="15" spans="1:13" s="142" customFormat="1" ht="25.5">
      <c r="A15" s="351" t="s">
        <v>142</v>
      </c>
      <c r="B15" s="352">
        <v>7500</v>
      </c>
      <c r="C15" s="352">
        <v>7900</v>
      </c>
      <c r="D15" s="352">
        <v>7900</v>
      </c>
      <c r="E15" s="315">
        <f>+D15/C15*100</f>
        <v>100</v>
      </c>
      <c r="F15" s="352">
        <v>7170</v>
      </c>
      <c r="G15" s="316">
        <f>+D15/F15*100</f>
        <v>110.18131101813111</v>
      </c>
      <c r="H15" s="352">
        <v>2400</v>
      </c>
      <c r="I15" s="352">
        <v>2000</v>
      </c>
      <c r="J15" s="352">
        <v>2000</v>
      </c>
      <c r="K15" s="315">
        <f>+J15/I15*100</f>
        <v>100</v>
      </c>
      <c r="L15" s="352">
        <v>2330</v>
      </c>
      <c r="M15" s="316">
        <f>+J15/L15*100</f>
        <v>85.83690987124464</v>
      </c>
    </row>
    <row r="16" spans="1:13" s="142" customFormat="1" ht="25.5">
      <c r="A16" s="353" t="s">
        <v>143</v>
      </c>
      <c r="B16" s="352">
        <v>4000</v>
      </c>
      <c r="C16" s="352">
        <v>4000</v>
      </c>
      <c r="D16" s="352">
        <v>4000</v>
      </c>
      <c r="E16" s="315">
        <f>+D16/C16*100</f>
        <v>100</v>
      </c>
      <c r="F16" s="352">
        <v>4000</v>
      </c>
      <c r="G16" s="316">
        <f>+D16/F16*100</f>
        <v>100</v>
      </c>
      <c r="H16" s="352">
        <v>2500</v>
      </c>
      <c r="I16" s="352">
        <v>2500</v>
      </c>
      <c r="J16" s="352">
        <v>2500</v>
      </c>
      <c r="K16" s="315">
        <f>+J16/I16*100</f>
        <v>100</v>
      </c>
      <c r="L16" s="352">
        <v>2500</v>
      </c>
      <c r="M16" s="316">
        <f>+J16/L16*100</f>
        <v>100</v>
      </c>
    </row>
    <row r="17" spans="1:13" s="138" customFormat="1" ht="15">
      <c r="A17" s="354"/>
      <c r="B17" s="355"/>
      <c r="C17" s="356"/>
      <c r="D17" s="356"/>
      <c r="E17" s="357"/>
      <c r="F17" s="358"/>
      <c r="G17" s="359"/>
      <c r="H17" s="360"/>
      <c r="I17" s="360"/>
      <c r="J17" s="360"/>
      <c r="K17" s="357"/>
      <c r="L17" s="361"/>
      <c r="M17" s="359"/>
    </row>
    <row r="18" spans="1:13" s="142" customFormat="1" ht="15.75">
      <c r="A18" s="362" t="s">
        <v>144</v>
      </c>
      <c r="B18" s="329">
        <f>SUM(B15+B16)</f>
        <v>11500</v>
      </c>
      <c r="C18" s="333">
        <f>SUM(C15+C16)</f>
        <v>11900</v>
      </c>
      <c r="D18" s="333">
        <f>SUM(D15+D16)</f>
        <v>11900</v>
      </c>
      <c r="E18" s="331">
        <f>+D18/C18*100</f>
        <v>100</v>
      </c>
      <c r="F18" s="333">
        <f>SUM(F15+F16)</f>
        <v>11170</v>
      </c>
      <c r="G18" s="363">
        <f>+D18/F18*100</f>
        <v>106.53536257833483</v>
      </c>
      <c r="H18" s="329">
        <f>SUM(H15+H16)</f>
        <v>4900</v>
      </c>
      <c r="I18" s="330">
        <f>SUM(I15+I16)</f>
        <v>4500</v>
      </c>
      <c r="J18" s="333">
        <f>SUM(J15+J16)</f>
        <v>4500</v>
      </c>
      <c r="K18" s="331">
        <f>+J18/I18*100</f>
        <v>100</v>
      </c>
      <c r="L18" s="333">
        <f>SUM(L15+L16)</f>
        <v>4830</v>
      </c>
      <c r="M18" s="364">
        <f>+J18/L18*100</f>
        <v>93.16770186335404</v>
      </c>
    </row>
    <row r="19" spans="1:13" s="138" customFormat="1" ht="15">
      <c r="A19" s="365"/>
      <c r="B19" s="355"/>
      <c r="C19" s="356"/>
      <c r="D19" s="356"/>
      <c r="E19" s="357"/>
      <c r="F19" s="358"/>
      <c r="G19" s="359"/>
      <c r="H19" s="356"/>
      <c r="I19" s="356"/>
      <c r="J19" s="356"/>
      <c r="K19" s="357"/>
      <c r="L19" s="358"/>
      <c r="M19" s="359"/>
    </row>
    <row r="20" spans="1:13" s="372" customFormat="1" ht="18">
      <c r="A20" s="366" t="s">
        <v>130</v>
      </c>
      <c r="B20" s="367">
        <f>+B12+B18</f>
        <v>63476</v>
      </c>
      <c r="C20" s="368">
        <f>+C12+C18</f>
        <v>68570.8</v>
      </c>
      <c r="D20" s="368">
        <f>+D12+D18</f>
        <v>56375.5</v>
      </c>
      <c r="E20" s="369">
        <f>+D20/C20*100</f>
        <v>82.21502447105765</v>
      </c>
      <c r="F20" s="368">
        <f>+F12+F18</f>
        <v>53613</v>
      </c>
      <c r="G20" s="370">
        <f>+D20/F20*100</f>
        <v>105.15266819614646</v>
      </c>
      <c r="H20" s="371">
        <f>+H12+H18</f>
        <v>12100</v>
      </c>
      <c r="I20" s="368">
        <f>+I12+I18</f>
        <v>12116.4</v>
      </c>
      <c r="J20" s="368">
        <f>+J12+J18</f>
        <v>11740.343</v>
      </c>
      <c r="K20" s="369">
        <f>+J20/I20*100</f>
        <v>96.89629758013932</v>
      </c>
      <c r="L20" s="368">
        <f>+L12+L18</f>
        <v>11869</v>
      </c>
      <c r="M20" s="370">
        <f>+J20/L20*100</f>
        <v>98.91602493891651</v>
      </c>
    </row>
    <row r="21" spans="1:12" s="138" customFormat="1" ht="15">
      <c r="A21" s="373"/>
      <c r="F21" s="142"/>
      <c r="L21" s="142"/>
    </row>
    <row r="22" spans="1:13" s="142" customFormat="1" ht="15">
      <c r="A22" s="374" t="s">
        <v>145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</row>
    <row r="23" spans="1:13" s="142" customFormat="1" ht="30.75" customHeight="1">
      <c r="A23" s="766" t="s">
        <v>146</v>
      </c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</row>
    <row r="24" spans="1:13" s="138" customFormat="1" ht="27" customHeight="1">
      <c r="A24" s="767" t="s">
        <v>147</v>
      </c>
      <c r="B24" s="767"/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138" customFormat="1" ht="15" customHeight="1">
      <c r="A25" s="375"/>
      <c r="B25" s="376"/>
      <c r="C25" s="376"/>
      <c r="D25" s="376"/>
      <c r="E25" s="376"/>
      <c r="F25" s="377"/>
      <c r="G25" s="376"/>
      <c r="H25" s="376"/>
      <c r="I25" s="376"/>
      <c r="J25" s="376"/>
      <c r="K25" s="376"/>
      <c r="L25" s="377"/>
      <c r="M25" s="376"/>
    </row>
    <row r="26" spans="1:14" s="138" customFormat="1" ht="15.75" customHeight="1">
      <c r="A26" s="378"/>
      <c r="B26" s="379"/>
      <c r="C26" s="379"/>
      <c r="D26" s="379"/>
      <c r="E26" s="379"/>
      <c r="F26" s="378"/>
      <c r="G26" s="379"/>
      <c r="H26" s="379"/>
      <c r="I26" s="379"/>
      <c r="J26" s="379"/>
      <c r="K26" s="379"/>
      <c r="L26" s="378"/>
      <c r="M26" s="379"/>
      <c r="N26" s="2"/>
    </row>
    <row r="27" spans="1:13" s="142" customFormat="1" ht="15">
      <c r="A27" s="374" t="s">
        <v>148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</row>
    <row r="28" spans="1:13" s="142" customFormat="1" ht="33" customHeight="1">
      <c r="A28" s="767" t="s">
        <v>149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</row>
    <row r="29" spans="1:13" s="142" customFormat="1" ht="33" customHeight="1">
      <c r="A29" s="767" t="s">
        <v>150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</row>
    <row r="30" spans="1:13" s="138" customFormat="1" ht="15">
      <c r="A30" s="380"/>
      <c r="B30" s="381"/>
      <c r="C30" s="381"/>
      <c r="D30" s="381"/>
      <c r="E30" s="381"/>
      <c r="F30" s="380"/>
      <c r="G30" s="381"/>
      <c r="H30" s="381"/>
      <c r="I30" s="381"/>
      <c r="J30" s="381"/>
      <c r="K30" s="381"/>
      <c r="L30" s="380"/>
      <c r="M30" s="381"/>
    </row>
    <row r="31" spans="1:12" s="138" customFormat="1" ht="15">
      <c r="A31" s="142"/>
      <c r="F31" s="142"/>
      <c r="L31" s="142"/>
    </row>
    <row r="32" spans="1:256" s="382" customFormat="1" ht="12.75">
      <c r="A32" s="768" t="s">
        <v>151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8"/>
      <c r="AJ32" s="768"/>
      <c r="AK32" s="768"/>
      <c r="AL32" s="768"/>
      <c r="AM32" s="768"/>
      <c r="AN32" s="768"/>
      <c r="AO32" s="768"/>
      <c r="AP32" s="768"/>
      <c r="AQ32" s="768"/>
      <c r="AR32" s="768"/>
      <c r="AS32" s="768"/>
      <c r="AT32" s="768"/>
      <c r="AU32" s="768"/>
      <c r="AV32" s="768"/>
      <c r="AW32" s="768"/>
      <c r="AX32" s="768"/>
      <c r="AY32" s="768"/>
      <c r="AZ32" s="768"/>
      <c r="BA32" s="768"/>
      <c r="BB32" s="768"/>
      <c r="BC32" s="768"/>
      <c r="BD32" s="768"/>
      <c r="BE32" s="768"/>
      <c r="BF32" s="768"/>
      <c r="BG32" s="768"/>
      <c r="BH32" s="768"/>
      <c r="BI32" s="768"/>
      <c r="BJ32" s="768"/>
      <c r="BK32" s="768"/>
      <c r="BL32" s="768"/>
      <c r="BM32" s="768"/>
      <c r="BN32" s="768"/>
      <c r="BO32" s="768"/>
      <c r="BP32" s="768"/>
      <c r="BQ32" s="768"/>
      <c r="BR32" s="768"/>
      <c r="BS32" s="768"/>
      <c r="BT32" s="768"/>
      <c r="BU32" s="768"/>
      <c r="BV32" s="768"/>
      <c r="BW32" s="768"/>
      <c r="BX32" s="768"/>
      <c r="BY32" s="768"/>
      <c r="BZ32" s="768"/>
      <c r="CA32" s="768"/>
      <c r="CB32" s="768"/>
      <c r="CC32" s="768"/>
      <c r="CD32" s="768"/>
      <c r="CE32" s="768"/>
      <c r="CF32" s="768"/>
      <c r="CG32" s="768"/>
      <c r="CH32" s="768"/>
      <c r="CI32" s="768"/>
      <c r="CJ32" s="768"/>
      <c r="CK32" s="768"/>
      <c r="CL32" s="768"/>
      <c r="CM32" s="768"/>
      <c r="CN32" s="768"/>
      <c r="CO32" s="768"/>
      <c r="CP32" s="768"/>
      <c r="CQ32" s="768"/>
      <c r="CR32" s="768"/>
      <c r="CS32" s="768"/>
      <c r="CT32" s="768"/>
      <c r="CU32" s="768"/>
      <c r="CV32" s="768"/>
      <c r="CW32" s="768"/>
      <c r="CX32" s="768"/>
      <c r="CY32" s="768"/>
      <c r="CZ32" s="768"/>
      <c r="DA32" s="768"/>
      <c r="DB32" s="768"/>
      <c r="DC32" s="768"/>
      <c r="DD32" s="768"/>
      <c r="DE32" s="768"/>
      <c r="DF32" s="768"/>
      <c r="DG32" s="768"/>
      <c r="DH32" s="768"/>
      <c r="DI32" s="768"/>
      <c r="DJ32" s="768"/>
      <c r="DK32" s="768"/>
      <c r="DL32" s="768"/>
      <c r="DM32" s="768"/>
      <c r="DN32" s="768"/>
      <c r="DO32" s="768"/>
      <c r="DP32" s="768"/>
      <c r="DQ32" s="768"/>
      <c r="DR32" s="768"/>
      <c r="DS32" s="768"/>
      <c r="DT32" s="768"/>
      <c r="DU32" s="768"/>
      <c r="DV32" s="768"/>
      <c r="DW32" s="768"/>
      <c r="DX32" s="768"/>
      <c r="DY32" s="768"/>
      <c r="DZ32" s="768"/>
      <c r="EA32" s="768"/>
      <c r="EB32" s="768"/>
      <c r="EC32" s="768"/>
      <c r="ED32" s="768"/>
      <c r="EE32" s="768"/>
      <c r="EF32" s="768"/>
      <c r="EG32" s="768"/>
      <c r="EH32" s="768"/>
      <c r="EI32" s="768"/>
      <c r="EJ32" s="768"/>
      <c r="EK32" s="768"/>
      <c r="EL32" s="768"/>
      <c r="EM32" s="768"/>
      <c r="EN32" s="768"/>
      <c r="EO32" s="768"/>
      <c r="EP32" s="768"/>
      <c r="EQ32" s="768"/>
      <c r="ER32" s="768"/>
      <c r="ES32" s="768"/>
      <c r="ET32" s="768"/>
      <c r="EU32" s="768"/>
      <c r="EV32" s="768"/>
      <c r="EW32" s="768"/>
      <c r="EX32" s="768"/>
      <c r="EY32" s="768"/>
      <c r="EZ32" s="768"/>
      <c r="FA32" s="768"/>
      <c r="FB32" s="768"/>
      <c r="FC32" s="768"/>
      <c r="FD32" s="768"/>
      <c r="FE32" s="768"/>
      <c r="FF32" s="768"/>
      <c r="FG32" s="768"/>
      <c r="FH32" s="768"/>
      <c r="FI32" s="768"/>
      <c r="FJ32" s="768"/>
      <c r="FK32" s="768"/>
      <c r="FL32" s="768"/>
      <c r="FM32" s="768"/>
      <c r="FN32" s="768"/>
      <c r="FO32" s="768"/>
      <c r="FP32" s="768"/>
      <c r="FQ32" s="768"/>
      <c r="FR32" s="768"/>
      <c r="FS32" s="768"/>
      <c r="FT32" s="768"/>
      <c r="FU32" s="768"/>
      <c r="FV32" s="768"/>
      <c r="FW32" s="768"/>
      <c r="FX32" s="768"/>
      <c r="FY32" s="768"/>
      <c r="FZ32" s="768"/>
      <c r="GA32" s="768"/>
      <c r="GB32" s="768"/>
      <c r="GC32" s="768"/>
      <c r="GD32" s="768"/>
      <c r="GE32" s="768"/>
      <c r="GF32" s="768"/>
      <c r="GG32" s="768"/>
      <c r="GH32" s="768"/>
      <c r="GI32" s="768"/>
      <c r="GJ32" s="768"/>
      <c r="GK32" s="768"/>
      <c r="GL32" s="768"/>
      <c r="GM32" s="768"/>
      <c r="GN32" s="768"/>
      <c r="GO32" s="768"/>
      <c r="GP32" s="768"/>
      <c r="GQ32" s="768"/>
      <c r="GR32" s="768"/>
      <c r="GS32" s="768"/>
      <c r="GT32" s="768"/>
      <c r="GU32" s="768"/>
      <c r="GV32" s="768"/>
      <c r="GW32" s="768"/>
      <c r="GX32" s="768"/>
      <c r="GY32" s="768"/>
      <c r="GZ32" s="768"/>
      <c r="HA32" s="768"/>
      <c r="HB32" s="768"/>
      <c r="HC32" s="768"/>
      <c r="HD32" s="768"/>
      <c r="HE32" s="768"/>
      <c r="HF32" s="768"/>
      <c r="HG32" s="768"/>
      <c r="HH32" s="768"/>
      <c r="HI32" s="768"/>
      <c r="HJ32" s="768"/>
      <c r="HK32" s="768"/>
      <c r="HL32" s="768"/>
      <c r="HM32" s="768"/>
      <c r="HN32" s="768"/>
      <c r="HO32" s="768"/>
      <c r="HP32" s="768"/>
      <c r="HQ32" s="768"/>
      <c r="HR32" s="768"/>
      <c r="HS32" s="768"/>
      <c r="HT32" s="768"/>
      <c r="HU32" s="768"/>
      <c r="HV32" s="768"/>
      <c r="HW32" s="768"/>
      <c r="HX32" s="768"/>
      <c r="HY32" s="768"/>
      <c r="HZ32" s="768"/>
      <c r="IA32" s="768"/>
      <c r="IB32" s="768"/>
      <c r="IC32" s="768"/>
      <c r="ID32" s="768"/>
      <c r="IE32" s="768"/>
      <c r="IF32" s="768"/>
      <c r="IG32" s="768"/>
      <c r="IH32" s="768"/>
      <c r="II32" s="768"/>
      <c r="IJ32" s="768"/>
      <c r="IK32" s="768"/>
      <c r="IL32" s="768"/>
      <c r="IM32" s="768"/>
      <c r="IN32" s="768"/>
      <c r="IO32" s="768"/>
      <c r="IP32" s="768"/>
      <c r="IQ32" s="768"/>
      <c r="IR32" s="768"/>
      <c r="IS32" s="768"/>
      <c r="IT32" s="768"/>
      <c r="IU32" s="768"/>
      <c r="IV32" s="768"/>
    </row>
    <row r="33" spans="1:256" s="383" customFormat="1" ht="12.75">
      <c r="A33" s="769" t="s">
        <v>152</v>
      </c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69"/>
      <c r="T33" s="769"/>
      <c r="U33" s="769"/>
      <c r="V33" s="769"/>
      <c r="W33" s="769"/>
      <c r="X33" s="769"/>
      <c r="Y33" s="769"/>
      <c r="Z33" s="769"/>
      <c r="AA33" s="769"/>
      <c r="AB33" s="769"/>
      <c r="AC33" s="769"/>
      <c r="AD33" s="769"/>
      <c r="AE33" s="769"/>
      <c r="AF33" s="769"/>
      <c r="AG33" s="769"/>
      <c r="AH33" s="769"/>
      <c r="AI33" s="769"/>
      <c r="AJ33" s="769"/>
      <c r="AK33" s="769"/>
      <c r="AL33" s="769"/>
      <c r="AM33" s="769"/>
      <c r="AN33" s="769"/>
      <c r="AO33" s="769"/>
      <c r="AP33" s="769"/>
      <c r="AQ33" s="769"/>
      <c r="AR33" s="769"/>
      <c r="AS33" s="769"/>
      <c r="AT33" s="769"/>
      <c r="AU33" s="769"/>
      <c r="AV33" s="769"/>
      <c r="AW33" s="769"/>
      <c r="AX33" s="769"/>
      <c r="AY33" s="769"/>
      <c r="AZ33" s="769"/>
      <c r="BA33" s="769"/>
      <c r="BB33" s="769"/>
      <c r="BC33" s="769"/>
      <c r="BD33" s="769"/>
      <c r="BE33" s="769"/>
      <c r="BF33" s="769"/>
      <c r="BG33" s="769"/>
      <c r="BH33" s="769"/>
      <c r="BI33" s="769"/>
      <c r="BJ33" s="769"/>
      <c r="BK33" s="769"/>
      <c r="BL33" s="769"/>
      <c r="BM33" s="769"/>
      <c r="BN33" s="769"/>
      <c r="BO33" s="769"/>
      <c r="BP33" s="769"/>
      <c r="BQ33" s="769"/>
      <c r="BR33" s="769"/>
      <c r="BS33" s="769"/>
      <c r="BT33" s="769"/>
      <c r="BU33" s="769"/>
      <c r="BV33" s="769"/>
      <c r="BW33" s="769"/>
      <c r="BX33" s="769"/>
      <c r="BY33" s="769"/>
      <c r="BZ33" s="769"/>
      <c r="CA33" s="769"/>
      <c r="CB33" s="769"/>
      <c r="CC33" s="769"/>
      <c r="CD33" s="769"/>
      <c r="CE33" s="769"/>
      <c r="CF33" s="769"/>
      <c r="CG33" s="769"/>
      <c r="CH33" s="769"/>
      <c r="CI33" s="769"/>
      <c r="CJ33" s="769"/>
      <c r="CK33" s="769"/>
      <c r="CL33" s="769"/>
      <c r="CM33" s="769"/>
      <c r="CN33" s="769"/>
      <c r="CO33" s="769"/>
      <c r="CP33" s="769"/>
      <c r="CQ33" s="769"/>
      <c r="CR33" s="769"/>
      <c r="CS33" s="769"/>
      <c r="CT33" s="769"/>
      <c r="CU33" s="769"/>
      <c r="CV33" s="769"/>
      <c r="CW33" s="769"/>
      <c r="CX33" s="769"/>
      <c r="CY33" s="769"/>
      <c r="CZ33" s="769"/>
      <c r="DA33" s="769"/>
      <c r="DB33" s="769"/>
      <c r="DC33" s="769"/>
      <c r="DD33" s="769"/>
      <c r="DE33" s="769"/>
      <c r="DF33" s="769"/>
      <c r="DG33" s="769"/>
      <c r="DH33" s="769"/>
      <c r="DI33" s="769"/>
      <c r="DJ33" s="769"/>
      <c r="DK33" s="769"/>
      <c r="DL33" s="769"/>
      <c r="DM33" s="769"/>
      <c r="DN33" s="769"/>
      <c r="DO33" s="769"/>
      <c r="DP33" s="769"/>
      <c r="DQ33" s="769"/>
      <c r="DR33" s="769"/>
      <c r="DS33" s="769"/>
      <c r="DT33" s="769"/>
      <c r="DU33" s="769"/>
      <c r="DV33" s="769"/>
      <c r="DW33" s="769"/>
      <c r="DX33" s="769"/>
      <c r="DY33" s="769"/>
      <c r="DZ33" s="769"/>
      <c r="EA33" s="769"/>
      <c r="EB33" s="769"/>
      <c r="EC33" s="769"/>
      <c r="ED33" s="769"/>
      <c r="EE33" s="769"/>
      <c r="EF33" s="769"/>
      <c r="EG33" s="769"/>
      <c r="EH33" s="769"/>
      <c r="EI33" s="769"/>
      <c r="EJ33" s="769"/>
      <c r="EK33" s="769"/>
      <c r="EL33" s="769"/>
      <c r="EM33" s="769"/>
      <c r="EN33" s="769"/>
      <c r="EO33" s="769"/>
      <c r="EP33" s="769"/>
      <c r="EQ33" s="769"/>
      <c r="ER33" s="769"/>
      <c r="ES33" s="769"/>
      <c r="ET33" s="769"/>
      <c r="EU33" s="769"/>
      <c r="EV33" s="769"/>
      <c r="EW33" s="769"/>
      <c r="EX33" s="769"/>
      <c r="EY33" s="769"/>
      <c r="EZ33" s="769"/>
      <c r="FA33" s="769"/>
      <c r="FB33" s="769"/>
      <c r="FC33" s="769"/>
      <c r="FD33" s="769"/>
      <c r="FE33" s="769"/>
      <c r="FF33" s="769"/>
      <c r="FG33" s="769"/>
      <c r="FH33" s="769"/>
      <c r="FI33" s="769"/>
      <c r="FJ33" s="769"/>
      <c r="FK33" s="769"/>
      <c r="FL33" s="769"/>
      <c r="FM33" s="769"/>
      <c r="FN33" s="769"/>
      <c r="FO33" s="769"/>
      <c r="FP33" s="769"/>
      <c r="FQ33" s="769"/>
      <c r="FR33" s="769"/>
      <c r="FS33" s="769"/>
      <c r="FT33" s="769"/>
      <c r="FU33" s="769"/>
      <c r="FV33" s="769"/>
      <c r="FW33" s="769"/>
      <c r="FX33" s="769"/>
      <c r="FY33" s="769"/>
      <c r="FZ33" s="769"/>
      <c r="GA33" s="769"/>
      <c r="GB33" s="769"/>
      <c r="GC33" s="769"/>
      <c r="GD33" s="769"/>
      <c r="GE33" s="769"/>
      <c r="GF33" s="769"/>
      <c r="GG33" s="769"/>
      <c r="GH33" s="769"/>
      <c r="GI33" s="769"/>
      <c r="GJ33" s="769"/>
      <c r="GK33" s="769"/>
      <c r="GL33" s="769"/>
      <c r="GM33" s="769"/>
      <c r="GN33" s="769"/>
      <c r="GO33" s="769"/>
      <c r="GP33" s="769"/>
      <c r="GQ33" s="769"/>
      <c r="GR33" s="769"/>
      <c r="GS33" s="769"/>
      <c r="GT33" s="769"/>
      <c r="GU33" s="769"/>
      <c r="GV33" s="769"/>
      <c r="GW33" s="769"/>
      <c r="GX33" s="769"/>
      <c r="GY33" s="769"/>
      <c r="GZ33" s="769"/>
      <c r="HA33" s="769"/>
      <c r="HB33" s="769"/>
      <c r="HC33" s="769"/>
      <c r="HD33" s="769"/>
      <c r="HE33" s="769"/>
      <c r="HF33" s="769"/>
      <c r="HG33" s="769"/>
      <c r="HH33" s="769"/>
      <c r="HI33" s="769"/>
      <c r="HJ33" s="769"/>
      <c r="HK33" s="769"/>
      <c r="HL33" s="769"/>
      <c r="HM33" s="769"/>
      <c r="HN33" s="769"/>
      <c r="HO33" s="769"/>
      <c r="HP33" s="769"/>
      <c r="HQ33" s="769"/>
      <c r="HR33" s="769"/>
      <c r="HS33" s="769"/>
      <c r="HT33" s="769"/>
      <c r="HU33" s="769"/>
      <c r="HV33" s="769"/>
      <c r="HW33" s="769"/>
      <c r="HX33" s="769"/>
      <c r="HY33" s="769"/>
      <c r="HZ33" s="769"/>
      <c r="IA33" s="769"/>
      <c r="IB33" s="769"/>
      <c r="IC33" s="769"/>
      <c r="ID33" s="769"/>
      <c r="IE33" s="769"/>
      <c r="IF33" s="769"/>
      <c r="IG33" s="769"/>
      <c r="IH33" s="769"/>
      <c r="II33" s="769"/>
      <c r="IJ33" s="769"/>
      <c r="IK33" s="769"/>
      <c r="IL33" s="769"/>
      <c r="IM33" s="769"/>
      <c r="IN33" s="769"/>
      <c r="IO33" s="769"/>
      <c r="IP33" s="769"/>
      <c r="IQ33" s="769"/>
      <c r="IR33" s="769"/>
      <c r="IS33" s="769"/>
      <c r="IT33" s="769"/>
      <c r="IU33" s="769"/>
      <c r="IV33" s="769"/>
    </row>
    <row r="34" spans="1:12" s="138" customFormat="1" ht="15">
      <c r="A34" s="142"/>
      <c r="F34" s="142"/>
      <c r="L34" s="142"/>
    </row>
    <row r="35" spans="1:12" s="138" customFormat="1" ht="15">
      <c r="A35" s="142"/>
      <c r="F35" s="142"/>
      <c r="L35" s="142"/>
    </row>
    <row r="36" spans="1:12" s="138" customFormat="1" ht="15">
      <c r="A36" s="142"/>
      <c r="F36" s="142"/>
      <c r="L36" s="142"/>
    </row>
    <row r="37" spans="1:12" s="138" customFormat="1" ht="15">
      <c r="A37" s="142"/>
      <c r="F37" s="142"/>
      <c r="L37" s="142"/>
    </row>
    <row r="38" spans="1:12" s="138" customFormat="1" ht="15">
      <c r="A38" s="142"/>
      <c r="F38" s="142"/>
      <c r="L38" s="142"/>
    </row>
    <row r="39" spans="1:12" s="138" customFormat="1" ht="15">
      <c r="A39" s="142"/>
      <c r="F39" s="142"/>
      <c r="L39" s="142"/>
    </row>
    <row r="40" spans="1:12" s="138" customFormat="1" ht="15">
      <c r="A40" s="142"/>
      <c r="F40" s="142"/>
      <c r="L40" s="142"/>
    </row>
    <row r="41" spans="1:12" s="138" customFormat="1" ht="15">
      <c r="A41" s="142"/>
      <c r="F41" s="142"/>
      <c r="L41" s="142"/>
    </row>
    <row r="42" spans="1:12" s="138" customFormat="1" ht="15">
      <c r="A42" s="142"/>
      <c r="F42" s="142"/>
      <c r="L42" s="142"/>
    </row>
    <row r="43" spans="1:12" s="138" customFormat="1" ht="15">
      <c r="A43" s="142"/>
      <c r="F43" s="142"/>
      <c r="L43" s="142"/>
    </row>
    <row r="44" spans="1:12" s="138" customFormat="1" ht="15">
      <c r="A44" s="142"/>
      <c r="F44" s="142"/>
      <c r="L44" s="142"/>
    </row>
    <row r="45" spans="1:12" s="138" customFormat="1" ht="15">
      <c r="A45" s="142"/>
      <c r="F45" s="142"/>
      <c r="L45" s="142"/>
    </row>
    <row r="46" spans="1:12" s="138" customFormat="1" ht="15">
      <c r="A46" s="142"/>
      <c r="F46" s="142"/>
      <c r="L46" s="142"/>
    </row>
    <row r="47" spans="1:12" s="138" customFormat="1" ht="15">
      <c r="A47" s="142"/>
      <c r="F47" s="142"/>
      <c r="L47" s="142"/>
    </row>
    <row r="48" spans="1:12" s="138" customFormat="1" ht="15">
      <c r="A48" s="142"/>
      <c r="F48" s="142"/>
      <c r="L48" s="142"/>
    </row>
    <row r="49" spans="1:12" s="138" customFormat="1" ht="15">
      <c r="A49" s="142"/>
      <c r="F49" s="142"/>
      <c r="L49" s="142"/>
    </row>
    <row r="50" spans="1:12" s="138" customFormat="1" ht="15">
      <c r="A50" s="142"/>
      <c r="F50" s="142"/>
      <c r="L50" s="142"/>
    </row>
    <row r="51" spans="1:12" s="138" customFormat="1" ht="15">
      <c r="A51" s="142"/>
      <c r="F51" s="142"/>
      <c r="L51" s="142"/>
    </row>
    <row r="52" spans="1:12" s="138" customFormat="1" ht="15">
      <c r="A52" s="142"/>
      <c r="F52" s="142"/>
      <c r="L52" s="142"/>
    </row>
    <row r="53" spans="1:12" s="138" customFormat="1" ht="15">
      <c r="A53" s="142"/>
      <c r="F53" s="142"/>
      <c r="L53" s="142"/>
    </row>
    <row r="54" spans="1:12" s="138" customFormat="1" ht="15">
      <c r="A54" s="142"/>
      <c r="F54" s="142"/>
      <c r="L54" s="142"/>
    </row>
    <row r="55" spans="1:12" s="138" customFormat="1" ht="15">
      <c r="A55" s="142"/>
      <c r="F55" s="142"/>
      <c r="L55" s="142"/>
    </row>
    <row r="56" spans="1:12" s="138" customFormat="1" ht="15">
      <c r="A56" s="142"/>
      <c r="F56" s="142"/>
      <c r="L56" s="142"/>
    </row>
    <row r="57" spans="1:12" s="138" customFormat="1" ht="15">
      <c r="A57" s="142"/>
      <c r="F57" s="142"/>
      <c r="L57" s="142"/>
    </row>
    <row r="58" spans="1:12" s="138" customFormat="1" ht="15">
      <c r="A58" s="142"/>
      <c r="F58" s="142"/>
      <c r="L58" s="142"/>
    </row>
    <row r="59" spans="1:12" s="138" customFormat="1" ht="15">
      <c r="A59" s="142"/>
      <c r="F59" s="142"/>
      <c r="L59" s="142"/>
    </row>
    <row r="60" spans="1:12" s="138" customFormat="1" ht="15">
      <c r="A60" s="142"/>
      <c r="F60" s="142"/>
      <c r="L60" s="142"/>
    </row>
    <row r="61" spans="1:12" s="138" customFormat="1" ht="15">
      <c r="A61" s="142"/>
      <c r="F61" s="142"/>
      <c r="L61" s="142"/>
    </row>
    <row r="62" spans="1:12" s="138" customFormat="1" ht="15">
      <c r="A62" s="142"/>
      <c r="F62" s="142"/>
      <c r="L62" s="142"/>
    </row>
    <row r="63" spans="1:12" s="138" customFormat="1" ht="15">
      <c r="A63" s="142"/>
      <c r="F63" s="142"/>
      <c r="L63" s="142"/>
    </row>
    <row r="64" spans="1:12" s="138" customFormat="1" ht="15">
      <c r="A64" s="142"/>
      <c r="F64" s="142"/>
      <c r="L64" s="142"/>
    </row>
    <row r="65" spans="1:12" s="138" customFormat="1" ht="15">
      <c r="A65" s="142"/>
      <c r="F65" s="142"/>
      <c r="L65" s="142"/>
    </row>
    <row r="66" spans="1:12" s="138" customFormat="1" ht="15">
      <c r="A66" s="142"/>
      <c r="F66" s="142"/>
      <c r="L66" s="142"/>
    </row>
    <row r="67" spans="1:12" s="138" customFormat="1" ht="15">
      <c r="A67" s="142"/>
      <c r="F67" s="142"/>
      <c r="L67" s="142"/>
    </row>
    <row r="68" spans="1:12" s="138" customFormat="1" ht="15">
      <c r="A68" s="142"/>
      <c r="F68" s="142"/>
      <c r="L68" s="142"/>
    </row>
    <row r="69" spans="1:12" s="138" customFormat="1" ht="15">
      <c r="A69" s="142"/>
      <c r="F69" s="142"/>
      <c r="L69" s="142"/>
    </row>
    <row r="70" spans="1:12" s="138" customFormat="1" ht="15">
      <c r="A70" s="142"/>
      <c r="F70" s="142"/>
      <c r="L70" s="142"/>
    </row>
    <row r="71" spans="1:12" s="138" customFormat="1" ht="15">
      <c r="A71" s="142"/>
      <c r="F71" s="142"/>
      <c r="L71" s="142"/>
    </row>
    <row r="72" spans="1:12" s="138" customFormat="1" ht="15">
      <c r="A72" s="142"/>
      <c r="F72" s="142"/>
      <c r="L72" s="142"/>
    </row>
    <row r="73" spans="1:12" s="138" customFormat="1" ht="15">
      <c r="A73" s="142"/>
      <c r="F73" s="142"/>
      <c r="L73" s="142"/>
    </row>
    <row r="74" spans="1:12" s="138" customFormat="1" ht="15">
      <c r="A74" s="142"/>
      <c r="F74" s="142"/>
      <c r="L74" s="142"/>
    </row>
    <row r="75" spans="1:12" s="138" customFormat="1" ht="15">
      <c r="A75" s="142"/>
      <c r="F75" s="142"/>
      <c r="L75" s="142"/>
    </row>
    <row r="76" spans="1:12" s="138" customFormat="1" ht="15">
      <c r="A76" s="142"/>
      <c r="F76" s="142"/>
      <c r="L76" s="142"/>
    </row>
    <row r="77" spans="1:12" s="138" customFormat="1" ht="15">
      <c r="A77" s="142"/>
      <c r="F77" s="142"/>
      <c r="L77" s="142"/>
    </row>
    <row r="78" spans="1:12" s="138" customFormat="1" ht="15">
      <c r="A78" s="142"/>
      <c r="F78" s="142"/>
      <c r="L78" s="142"/>
    </row>
    <row r="79" spans="1:12" s="138" customFormat="1" ht="15">
      <c r="A79" s="142"/>
      <c r="F79" s="142"/>
      <c r="L79" s="142"/>
    </row>
    <row r="80" spans="1:12" s="138" customFormat="1" ht="15">
      <c r="A80" s="142"/>
      <c r="F80" s="142"/>
      <c r="L80" s="142"/>
    </row>
    <row r="81" spans="1:12" s="138" customFormat="1" ht="15">
      <c r="A81" s="142"/>
      <c r="F81" s="142"/>
      <c r="L81" s="142"/>
    </row>
    <row r="82" spans="1:12" s="138" customFormat="1" ht="15">
      <c r="A82" s="142"/>
      <c r="F82" s="142"/>
      <c r="L82" s="142"/>
    </row>
    <row r="83" spans="1:12" s="138" customFormat="1" ht="15">
      <c r="A83" s="142"/>
      <c r="F83" s="142"/>
      <c r="L83" s="142"/>
    </row>
    <row r="84" spans="1:12" s="138" customFormat="1" ht="15">
      <c r="A84" s="142"/>
      <c r="F84" s="142"/>
      <c r="L84" s="142"/>
    </row>
    <row r="85" spans="1:12" s="138" customFormat="1" ht="15">
      <c r="A85" s="142"/>
      <c r="F85" s="142"/>
      <c r="L85" s="142"/>
    </row>
    <row r="86" spans="1:12" s="138" customFormat="1" ht="15">
      <c r="A86" s="142"/>
      <c r="F86" s="142"/>
      <c r="L86" s="142"/>
    </row>
    <row r="87" spans="1:12" s="138" customFormat="1" ht="15">
      <c r="A87" s="142"/>
      <c r="F87" s="142"/>
      <c r="L87" s="142"/>
    </row>
    <row r="88" spans="1:12" s="138" customFormat="1" ht="15">
      <c r="A88" s="142"/>
      <c r="F88" s="142"/>
      <c r="L88" s="142"/>
    </row>
    <row r="89" spans="1:12" s="138" customFormat="1" ht="15">
      <c r="A89" s="142"/>
      <c r="F89" s="142"/>
      <c r="L89" s="142"/>
    </row>
    <row r="90" spans="1:12" s="138" customFormat="1" ht="15">
      <c r="A90" s="142"/>
      <c r="F90" s="142"/>
      <c r="L90" s="142"/>
    </row>
    <row r="91" spans="1:12" s="138" customFormat="1" ht="15">
      <c r="A91" s="142"/>
      <c r="F91" s="142"/>
      <c r="L91" s="142"/>
    </row>
  </sheetData>
  <sheetProtection selectLockedCells="1" selectUnlockedCells="1"/>
  <mergeCells count="49">
    <mergeCell ref="HN33:HZ33"/>
    <mergeCell ref="IA33:IM33"/>
    <mergeCell ref="IN33:IV33"/>
    <mergeCell ref="EN33:EZ33"/>
    <mergeCell ref="FA33:FM33"/>
    <mergeCell ref="FN33:FZ33"/>
    <mergeCell ref="GA33:GM33"/>
    <mergeCell ref="GN33:GZ33"/>
    <mergeCell ref="HA33:HM33"/>
    <mergeCell ref="BN33:BZ33"/>
    <mergeCell ref="CA33:CM33"/>
    <mergeCell ref="CN33:CZ33"/>
    <mergeCell ref="DA33:DM33"/>
    <mergeCell ref="DN33:DZ33"/>
    <mergeCell ref="EA33:EM33"/>
    <mergeCell ref="GN32:GZ32"/>
    <mergeCell ref="HA32:HM32"/>
    <mergeCell ref="HN32:HZ32"/>
    <mergeCell ref="IA32:IM32"/>
    <mergeCell ref="IN32:IV32"/>
    <mergeCell ref="A33:M33"/>
    <mergeCell ref="N33:Z33"/>
    <mergeCell ref="AA33:AM33"/>
    <mergeCell ref="AN33:AZ33"/>
    <mergeCell ref="BA33:BM33"/>
    <mergeCell ref="DN32:DZ32"/>
    <mergeCell ref="EA32:EM32"/>
    <mergeCell ref="EN32:EZ32"/>
    <mergeCell ref="FA32:FM32"/>
    <mergeCell ref="FN32:FZ32"/>
    <mergeCell ref="GA32:GM32"/>
    <mergeCell ref="AN32:AZ32"/>
    <mergeCell ref="BA32:BM32"/>
    <mergeCell ref="BN32:BZ32"/>
    <mergeCell ref="CA32:CM32"/>
    <mergeCell ref="CN32:CZ32"/>
    <mergeCell ref="DA32:DM32"/>
    <mergeCell ref="A24:M24"/>
    <mergeCell ref="A28:M28"/>
    <mergeCell ref="A29:M29"/>
    <mergeCell ref="A32:M32"/>
    <mergeCell ref="N32:Z32"/>
    <mergeCell ref="AA32:AM32"/>
    <mergeCell ref="A2:M2"/>
    <mergeCell ref="A4:A6"/>
    <mergeCell ref="B4:G4"/>
    <mergeCell ref="H4:M4"/>
    <mergeCell ref="H5:H6"/>
    <mergeCell ref="A23:M2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45.625" style="384" customWidth="1"/>
    <col min="2" max="3" width="11.625" style="385" customWidth="1"/>
    <col min="4" max="4" width="8.625" style="385" customWidth="1"/>
    <col min="5" max="5" width="11.625" style="149" customWidth="1"/>
    <col min="6" max="6" width="9.125" style="149" customWidth="1"/>
    <col min="7" max="16384" width="9.125" style="386" customWidth="1"/>
  </cols>
  <sheetData>
    <row r="1" spans="1:5" ht="18">
      <c r="A1" s="387"/>
      <c r="E1" s="388" t="s">
        <v>153</v>
      </c>
    </row>
    <row r="2" spans="1:7" s="390" customFormat="1" ht="15" customHeight="1">
      <c r="A2" s="770" t="s">
        <v>154</v>
      </c>
      <c r="B2" s="770"/>
      <c r="C2" s="770"/>
      <c r="D2" s="770"/>
      <c r="E2" s="770"/>
      <c r="F2" s="770"/>
      <c r="G2" s="389"/>
    </row>
    <row r="3" spans="1:7" s="390" customFormat="1" ht="15" customHeight="1">
      <c r="A3" s="391"/>
      <c r="B3" s="391"/>
      <c r="C3" s="391"/>
      <c r="D3" s="391"/>
      <c r="E3" s="391"/>
      <c r="F3" s="391"/>
      <c r="G3" s="389"/>
    </row>
    <row r="4" spans="1:7" s="390" customFormat="1" ht="15" customHeight="1">
      <c r="A4" s="391"/>
      <c r="B4" s="391"/>
      <c r="C4" s="391"/>
      <c r="D4" s="391"/>
      <c r="E4" s="391"/>
      <c r="F4" s="391"/>
      <c r="G4" s="389"/>
    </row>
    <row r="5" spans="1:7" s="149" customFormat="1" ht="12.75">
      <c r="A5" s="392"/>
      <c r="B5" s="393" t="s">
        <v>155</v>
      </c>
      <c r="C5" s="394" t="s">
        <v>156</v>
      </c>
      <c r="D5" s="394"/>
      <c r="E5" s="394" t="s">
        <v>156</v>
      </c>
      <c r="F5" s="395" t="s">
        <v>137</v>
      </c>
      <c r="G5" s="396"/>
    </row>
    <row r="6" spans="1:7" s="149" customFormat="1" ht="12.75">
      <c r="A6" s="397"/>
      <c r="B6" s="398" t="s">
        <v>157</v>
      </c>
      <c r="C6" s="398" t="s">
        <v>158</v>
      </c>
      <c r="D6" s="399" t="s">
        <v>159</v>
      </c>
      <c r="E6" s="398" t="s">
        <v>158</v>
      </c>
      <c r="F6" s="400" t="s">
        <v>160</v>
      </c>
      <c r="G6" s="401"/>
    </row>
    <row r="7" spans="1:6" s="149" customFormat="1" ht="12.75">
      <c r="A7" s="397"/>
      <c r="B7" s="398">
        <v>2020</v>
      </c>
      <c r="C7" s="398">
        <v>2020</v>
      </c>
      <c r="D7" s="399" t="s">
        <v>161</v>
      </c>
      <c r="E7" s="398">
        <v>2019</v>
      </c>
      <c r="F7" s="400" t="s">
        <v>162</v>
      </c>
    </row>
    <row r="8" spans="1:6" s="149" customFormat="1" ht="12.75">
      <c r="A8" s="402" t="s">
        <v>163</v>
      </c>
      <c r="B8" s="403">
        <v>69980</v>
      </c>
      <c r="C8" s="403">
        <f>SUM(C10:C17)</f>
        <v>65251</v>
      </c>
      <c r="D8" s="404">
        <f>C8/B8*100</f>
        <v>93.24235495855959</v>
      </c>
      <c r="E8" s="797">
        <f>SUM(E10:E17)</f>
        <v>58266</v>
      </c>
      <c r="F8" s="405">
        <f>SUM(C8/E8)*100</f>
        <v>111.98812343390657</v>
      </c>
    </row>
    <row r="9" spans="1:6" ht="12.75">
      <c r="A9" s="406" t="s">
        <v>164</v>
      </c>
      <c r="B9" s="407"/>
      <c r="C9" s="407"/>
      <c r="D9" s="408"/>
      <c r="E9" s="790"/>
      <c r="F9" s="409"/>
    </row>
    <row r="10" spans="1:6" ht="12.75">
      <c r="A10" s="410" t="s">
        <v>165</v>
      </c>
      <c r="B10" s="411">
        <v>48300</v>
      </c>
      <c r="C10" s="411">
        <v>48200</v>
      </c>
      <c r="D10" s="412">
        <f aca="true" t="shared" si="0" ref="D10:D16">C10/B10*100</f>
        <v>99.79296066252587</v>
      </c>
      <c r="E10" s="791">
        <v>44841</v>
      </c>
      <c r="F10" s="413">
        <f aca="true" t="shared" si="1" ref="F10:F16">SUM(C10/E10)*100</f>
        <v>107.4909123346937</v>
      </c>
    </row>
    <row r="11" spans="1:6" ht="12.75">
      <c r="A11" s="410" t="s">
        <v>166</v>
      </c>
      <c r="B11" s="411">
        <v>18164</v>
      </c>
      <c r="C11" s="411">
        <v>15651</v>
      </c>
      <c r="D11" s="412">
        <f t="shared" si="0"/>
        <v>86.16494164280995</v>
      </c>
      <c r="E11" s="791">
        <v>14562</v>
      </c>
      <c r="F11" s="413">
        <f t="shared" si="1"/>
        <v>107.47836835599504</v>
      </c>
    </row>
    <row r="12" spans="1:6" ht="12.75">
      <c r="A12" s="410" t="s">
        <v>167</v>
      </c>
      <c r="B12" s="411">
        <v>2200</v>
      </c>
      <c r="C12" s="411">
        <v>2823</v>
      </c>
      <c r="D12" s="412">
        <f t="shared" si="0"/>
        <v>128.3181818181818</v>
      </c>
      <c r="E12" s="791">
        <v>2161</v>
      </c>
      <c r="F12" s="413">
        <f t="shared" si="1"/>
        <v>130.63396575659416</v>
      </c>
    </row>
    <row r="13" spans="1:6" ht="12.75">
      <c r="A13" s="410" t="s">
        <v>168</v>
      </c>
      <c r="B13" s="411">
        <v>70</v>
      </c>
      <c r="C13" s="411">
        <v>111</v>
      </c>
      <c r="D13" s="412">
        <f t="shared" si="0"/>
        <v>158.57142857142856</v>
      </c>
      <c r="E13" s="791">
        <v>72</v>
      </c>
      <c r="F13" s="413">
        <f t="shared" si="1"/>
        <v>154.16666666666669</v>
      </c>
    </row>
    <row r="14" spans="1:6" ht="12.75">
      <c r="A14" s="410" t="s">
        <v>169</v>
      </c>
      <c r="B14" s="411">
        <v>687</v>
      </c>
      <c r="C14" s="411">
        <v>795</v>
      </c>
      <c r="D14" s="412">
        <f t="shared" si="0"/>
        <v>115.72052401746724</v>
      </c>
      <c r="E14" s="791">
        <v>210</v>
      </c>
      <c r="F14" s="413">
        <f t="shared" si="1"/>
        <v>378.57142857142856</v>
      </c>
    </row>
    <row r="15" spans="1:6" ht="12.75">
      <c r="A15" s="410" t="s">
        <v>170</v>
      </c>
      <c r="B15" s="411">
        <v>59</v>
      </c>
      <c r="C15" s="411">
        <v>178</v>
      </c>
      <c r="D15" s="412">
        <f t="shared" si="0"/>
        <v>301.6949152542373</v>
      </c>
      <c r="E15" s="791">
        <v>94</v>
      </c>
      <c r="F15" s="413">
        <f t="shared" si="1"/>
        <v>189.36170212765958</v>
      </c>
    </row>
    <row r="16" spans="1:6" ht="12.75">
      <c r="A16" s="414" t="s">
        <v>171</v>
      </c>
      <c r="B16" s="415">
        <v>500</v>
      </c>
      <c r="C16" s="415">
        <v>3291</v>
      </c>
      <c r="D16" s="416">
        <f t="shared" si="0"/>
        <v>658.1999999999999</v>
      </c>
      <c r="E16" s="792">
        <v>2757</v>
      </c>
      <c r="F16" s="417">
        <f t="shared" si="1"/>
        <v>119.36887921653971</v>
      </c>
    </row>
    <row r="17" spans="1:6" s="149" customFormat="1" ht="12.75">
      <c r="A17" s="410" t="s">
        <v>172</v>
      </c>
      <c r="B17" s="411"/>
      <c r="C17" s="411">
        <v>-5798</v>
      </c>
      <c r="D17" s="412"/>
      <c r="E17" s="791">
        <v>-6431</v>
      </c>
      <c r="F17" s="413"/>
    </row>
    <row r="18" spans="1:6" s="149" customFormat="1" ht="12.75">
      <c r="A18" s="418"/>
      <c r="B18" s="419"/>
      <c r="C18" s="419"/>
      <c r="D18" s="420"/>
      <c r="E18" s="793"/>
      <c r="F18" s="421"/>
    </row>
    <row r="19" spans="1:6" s="149" customFormat="1" ht="12.75">
      <c r="A19" s="402" t="s">
        <v>173</v>
      </c>
      <c r="B19" s="403">
        <f>SUM(B21:B29)</f>
        <v>37894</v>
      </c>
      <c r="C19" s="403">
        <f>SUM(C21:C29)</f>
        <v>50682</v>
      </c>
      <c r="D19" s="404">
        <f>+C19/B19*100</f>
        <v>133.74676729825302</v>
      </c>
      <c r="E19" s="797">
        <f>SUM(E21:E29)</f>
        <v>38293</v>
      </c>
      <c r="F19" s="405">
        <f>SUM(C19/E19)*100</f>
        <v>132.35317159794218</v>
      </c>
    </row>
    <row r="20" spans="1:6" s="149" customFormat="1" ht="12.75">
      <c r="A20" s="422" t="s">
        <v>174</v>
      </c>
      <c r="B20" s="423"/>
      <c r="C20" s="423"/>
      <c r="D20" s="424"/>
      <c r="E20" s="794"/>
      <c r="F20" s="425"/>
    </row>
    <row r="21" spans="1:6" ht="12.75">
      <c r="A21" s="410" t="s">
        <v>175</v>
      </c>
      <c r="B21" s="411">
        <v>4983</v>
      </c>
      <c r="C21" s="411">
        <v>1249</v>
      </c>
      <c r="D21" s="426">
        <f>C21/B21*100</f>
        <v>25.065221753963474</v>
      </c>
      <c r="E21" s="791">
        <v>768</v>
      </c>
      <c r="F21" s="427">
        <f>SUM(C21/E21)*100</f>
        <v>162.63020833333331</v>
      </c>
    </row>
    <row r="22" spans="1:6" ht="12.75" customHeight="1">
      <c r="A22" s="422" t="s">
        <v>176</v>
      </c>
      <c r="B22" s="428">
        <v>11845</v>
      </c>
      <c r="C22" s="428">
        <v>12033</v>
      </c>
      <c r="D22" s="429">
        <f>C22/B22*100</f>
        <v>101.58716758125792</v>
      </c>
      <c r="E22" s="795">
        <v>11759</v>
      </c>
      <c r="F22" s="421">
        <f>SUM(C22/E22)*100</f>
        <v>102.33013011310486</v>
      </c>
    </row>
    <row r="23" spans="1:6" ht="12.75">
      <c r="A23" s="410" t="s">
        <v>177</v>
      </c>
      <c r="B23" s="411">
        <v>1325</v>
      </c>
      <c r="C23" s="411">
        <v>1368</v>
      </c>
      <c r="D23" s="426">
        <f>C23/B23*100</f>
        <v>103.24528301886792</v>
      </c>
      <c r="E23" s="791">
        <v>1000</v>
      </c>
      <c r="F23" s="427">
        <f>SUM(C23/E23)*100</f>
        <v>136.8</v>
      </c>
    </row>
    <row r="24" spans="1:6" ht="12.75">
      <c r="A24" s="406" t="s">
        <v>178</v>
      </c>
      <c r="B24" s="407">
        <v>8535</v>
      </c>
      <c r="C24" s="407">
        <v>10271</v>
      </c>
      <c r="D24" s="408">
        <f>C24/B24*100</f>
        <v>120.33977738722905</v>
      </c>
      <c r="E24" s="790">
        <v>8331</v>
      </c>
      <c r="F24" s="430">
        <f>SUM(C24/E24)*100</f>
        <v>123.28652022566318</v>
      </c>
    </row>
    <row r="25" spans="1:6" ht="12.75" customHeight="1">
      <c r="A25" s="406" t="s">
        <v>179</v>
      </c>
      <c r="B25" s="407">
        <v>0</v>
      </c>
      <c r="C25" s="407">
        <v>85</v>
      </c>
      <c r="D25" s="408">
        <v>0</v>
      </c>
      <c r="E25" s="790">
        <v>105</v>
      </c>
      <c r="F25" s="430">
        <v>0</v>
      </c>
    </row>
    <row r="26" spans="1:6" ht="12.75" customHeight="1">
      <c r="A26" s="406" t="s">
        <v>180</v>
      </c>
      <c r="B26" s="407">
        <v>4200</v>
      </c>
      <c r="C26" s="407">
        <v>4349</v>
      </c>
      <c r="D26" s="408">
        <f>C26/B26*100</f>
        <v>103.54761904761904</v>
      </c>
      <c r="E26" s="790">
        <v>4110</v>
      </c>
      <c r="F26" s="430">
        <f>SUM(C26/E26)*100</f>
        <v>105.81508515815085</v>
      </c>
    </row>
    <row r="27" spans="1:6" ht="12.75" customHeight="1">
      <c r="A27" s="410" t="s">
        <v>181</v>
      </c>
      <c r="B27" s="411">
        <v>7006</v>
      </c>
      <c r="C27" s="411">
        <v>7080</v>
      </c>
      <c r="D27" s="412">
        <f>C27/B27*100</f>
        <v>101.05623751070512</v>
      </c>
      <c r="E27" s="791">
        <v>6475</v>
      </c>
      <c r="F27" s="413">
        <f>SUM(C27/E27)*100</f>
        <v>109.34362934362933</v>
      </c>
    </row>
    <row r="28" spans="1:6" ht="12.75" customHeight="1">
      <c r="A28" s="414" t="s">
        <v>182</v>
      </c>
      <c r="B28" s="415">
        <v>0</v>
      </c>
      <c r="C28" s="415">
        <v>0</v>
      </c>
      <c r="D28" s="416">
        <v>0</v>
      </c>
      <c r="E28" s="792">
        <v>0</v>
      </c>
      <c r="F28" s="417">
        <v>0</v>
      </c>
    </row>
    <row r="29" spans="1:6" ht="12.75">
      <c r="A29" s="410" t="s">
        <v>183</v>
      </c>
      <c r="B29" s="411">
        <v>0</v>
      </c>
      <c r="C29" s="411">
        <v>14247</v>
      </c>
      <c r="D29" s="412">
        <v>0</v>
      </c>
      <c r="E29" s="791">
        <v>5745</v>
      </c>
      <c r="F29" s="413">
        <f>SUM(C29/E29)*100</f>
        <v>247.98955613577024</v>
      </c>
    </row>
    <row r="30" spans="1:6" ht="12.75">
      <c r="A30" s="418"/>
      <c r="B30" s="431"/>
      <c r="C30" s="431"/>
      <c r="D30" s="432"/>
      <c r="E30" s="796"/>
      <c r="F30" s="421"/>
    </row>
    <row r="31" spans="1:6" ht="12.75">
      <c r="A31" s="402" t="s">
        <v>184</v>
      </c>
      <c r="B31" s="403">
        <f>SUM(B8-B19)</f>
        <v>32086</v>
      </c>
      <c r="C31" s="403">
        <f>SUM(C8-C19)</f>
        <v>14569</v>
      </c>
      <c r="D31" s="404">
        <f>+C31/B31*100</f>
        <v>45.406096116686406</v>
      </c>
      <c r="E31" s="797">
        <f>SUM(E8-E19)</f>
        <v>19973</v>
      </c>
      <c r="F31" s="405">
        <f>SUM(C31/E31)*100</f>
        <v>72.9434736894808</v>
      </c>
    </row>
    <row r="32" spans="1:5" ht="12.75">
      <c r="A32" s="149"/>
      <c r="B32" s="433"/>
      <c r="C32" s="149"/>
      <c r="D32" s="433"/>
      <c r="E32" s="292"/>
    </row>
    <row r="33" spans="1:6" s="149" customFormat="1" ht="12.75" customHeight="1">
      <c r="A33" s="402" t="s">
        <v>185</v>
      </c>
      <c r="B33" s="434"/>
      <c r="C33" s="435">
        <v>102477652.31</v>
      </c>
      <c r="D33" s="436"/>
      <c r="E33" s="798">
        <v>97760943.97</v>
      </c>
      <c r="F33" s="405">
        <f>SUM(C33/E33)*100</f>
        <v>104.82473690254814</v>
      </c>
    </row>
    <row r="34" spans="1:14" ht="12.75">
      <c r="A34" s="437"/>
      <c r="B34" s="438"/>
      <c r="C34" s="438"/>
      <c r="D34" s="439"/>
      <c r="E34" s="438"/>
      <c r="F34" s="440"/>
      <c r="G34" s="441"/>
      <c r="H34" s="441"/>
      <c r="I34" s="441"/>
      <c r="J34" s="441"/>
      <c r="K34" s="441"/>
      <c r="L34" s="441"/>
      <c r="M34" s="441"/>
      <c r="N34" s="441"/>
    </row>
    <row r="35" spans="1:6" ht="12.75">
      <c r="A35" s="437"/>
      <c r="B35" s="438"/>
      <c r="C35" s="438"/>
      <c r="D35" s="439"/>
      <c r="E35" s="438"/>
      <c r="F35" s="440"/>
    </row>
    <row r="36" spans="1:6" ht="12.75">
      <c r="A36" s="437"/>
      <c r="B36" s="438"/>
      <c r="C36" s="438"/>
      <c r="D36" s="439"/>
      <c r="E36" s="438"/>
      <c r="F36" s="440"/>
    </row>
    <row r="37" spans="1:6" ht="12.75">
      <c r="A37" s="437"/>
      <c r="B37" s="438"/>
      <c r="C37" s="438"/>
      <c r="D37" s="439"/>
      <c r="E37" s="438"/>
      <c r="F37" s="440"/>
    </row>
    <row r="38" spans="1:6" ht="12.75">
      <c r="A38" s="437"/>
      <c r="B38" s="438"/>
      <c r="C38" s="438"/>
      <c r="D38" s="439"/>
      <c r="E38" s="438"/>
      <c r="F38" s="440"/>
    </row>
    <row r="39" spans="1:6" ht="12.75">
      <c r="A39" s="437"/>
      <c r="B39" s="438"/>
      <c r="C39" s="438"/>
      <c r="D39" s="439"/>
      <c r="E39" s="438"/>
      <c r="F39" s="440"/>
    </row>
    <row r="40" spans="1:6" ht="12.75">
      <c r="A40" s="442"/>
      <c r="B40" s="443"/>
      <c r="C40" s="443"/>
      <c r="D40" s="444"/>
      <c r="E40" s="443"/>
      <c r="F40" s="444"/>
    </row>
    <row r="41" spans="1:6" ht="12.75">
      <c r="A41" s="437"/>
      <c r="B41" s="438"/>
      <c r="C41" s="438"/>
      <c r="D41" s="438"/>
      <c r="E41" s="445"/>
      <c r="F41" s="440"/>
    </row>
    <row r="42" spans="1:6" ht="12.75">
      <c r="A42" s="442"/>
      <c r="B42" s="443"/>
      <c r="C42" s="444"/>
      <c r="D42" s="443"/>
      <c r="E42" s="446"/>
      <c r="F42" s="444"/>
    </row>
    <row r="43" spans="1:6" ht="15">
      <c r="A43" s="401"/>
      <c r="B43" s="447"/>
      <c r="C43" s="447"/>
      <c r="D43" s="447"/>
      <c r="E43" s="401"/>
      <c r="F43" s="401"/>
    </row>
    <row r="44" ht="15">
      <c r="A44" s="149"/>
    </row>
    <row r="45" ht="15">
      <c r="A45" s="448"/>
    </row>
    <row r="46" ht="15">
      <c r="A46" s="149"/>
    </row>
    <row r="47" ht="15">
      <c r="A47" s="448"/>
    </row>
    <row r="48" ht="15">
      <c r="A48" s="449"/>
    </row>
  </sheetData>
  <sheetProtection selectLockedCells="1" selectUnlockedCells="1"/>
  <mergeCells count="1">
    <mergeCell ref="A2:F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7">
      <selection activeCell="K38" sqref="K38"/>
    </sheetView>
  </sheetViews>
  <sheetFormatPr defaultColWidth="9.00390625" defaultRowHeight="12.75"/>
  <cols>
    <col min="1" max="1" width="13.25390625" style="2" customWidth="1"/>
    <col min="2" max="2" width="5.125" style="2" customWidth="1"/>
    <col min="3" max="3" width="5.00390625" style="2" customWidth="1"/>
    <col min="4" max="4" width="7.375" style="2" customWidth="1"/>
    <col min="5" max="5" width="31.375" style="2" customWidth="1"/>
    <col min="6" max="6" width="21.25390625" style="2" customWidth="1"/>
    <col min="7" max="8" width="13.25390625" style="2" customWidth="1"/>
    <col min="9" max="9" width="13.00390625" style="2" customWidth="1"/>
    <col min="10" max="10" width="8.625" style="2" customWidth="1"/>
    <col min="11" max="16384" width="9.125" style="2" customWidth="1"/>
  </cols>
  <sheetData>
    <row r="1" spans="1:12" ht="15.75">
      <c r="A1" s="179" t="s">
        <v>0</v>
      </c>
      <c r="B1" s="179"/>
      <c r="C1"/>
      <c r="D1"/>
      <c r="E1"/>
      <c r="F1" s="450"/>
      <c r="G1"/>
      <c r="H1"/>
      <c r="I1" s="451" t="s">
        <v>186</v>
      </c>
      <c r="J1"/>
      <c r="K1"/>
      <c r="L1"/>
    </row>
    <row r="2" spans="1:12" ht="12.75">
      <c r="A2"/>
      <c r="B2"/>
      <c r="C2"/>
      <c r="D2"/>
      <c r="E2"/>
      <c r="F2" s="450"/>
      <c r="G2"/>
      <c r="H2"/>
      <c r="I2"/>
      <c r="J2"/>
      <c r="K2"/>
      <c r="L2"/>
    </row>
    <row r="3" spans="1:12" ht="15.75">
      <c r="A3" s="771" t="s">
        <v>187</v>
      </c>
      <c r="B3" s="771"/>
      <c r="C3" s="771"/>
      <c r="D3" s="771"/>
      <c r="E3" s="771"/>
      <c r="F3" s="771"/>
      <c r="G3" s="771"/>
      <c r="H3" s="771"/>
      <c r="I3" s="771"/>
      <c r="J3" s="771"/>
      <c r="K3"/>
      <c r="L3"/>
    </row>
    <row r="4" spans="1:12" ht="12.75">
      <c r="A4" s="772" t="s">
        <v>188</v>
      </c>
      <c r="B4" s="772"/>
      <c r="C4" s="772"/>
      <c r="D4" s="772"/>
      <c r="E4" s="772"/>
      <c r="F4" s="772"/>
      <c r="G4" s="772"/>
      <c r="H4" s="772"/>
      <c r="I4" s="772"/>
      <c r="J4" s="772"/>
      <c r="K4"/>
      <c r="L4"/>
    </row>
    <row r="5" spans="1:12" ht="12.75">
      <c r="A5"/>
      <c r="B5"/>
      <c r="C5"/>
      <c r="D5"/>
      <c r="E5"/>
      <c r="F5" s="450"/>
      <c r="G5" s="453"/>
      <c r="H5" s="453"/>
      <c r="I5" s="454"/>
      <c r="J5" s="454" t="s">
        <v>189</v>
      </c>
      <c r="K5"/>
      <c r="L5"/>
    </row>
    <row r="6" spans="1:12" ht="12.75">
      <c r="A6" s="455" t="s">
        <v>190</v>
      </c>
      <c r="B6" s="456"/>
      <c r="C6" s="457"/>
      <c r="D6" s="456" t="s">
        <v>191</v>
      </c>
      <c r="E6" s="457"/>
      <c r="F6" s="456" t="s">
        <v>192</v>
      </c>
      <c r="G6" s="458" t="s">
        <v>193</v>
      </c>
      <c r="H6" s="459" t="s">
        <v>194</v>
      </c>
      <c r="I6" s="456" t="s">
        <v>195</v>
      </c>
      <c r="J6" s="460" t="s">
        <v>159</v>
      </c>
      <c r="K6"/>
      <c r="L6"/>
    </row>
    <row r="7" spans="1:12" ht="12.75">
      <c r="A7" s="461" t="s">
        <v>196</v>
      </c>
      <c r="B7" s="462" t="s">
        <v>197</v>
      </c>
      <c r="C7" s="463" t="s">
        <v>198</v>
      </c>
      <c r="D7" s="462" t="s">
        <v>199</v>
      </c>
      <c r="E7" s="464" t="s">
        <v>200</v>
      </c>
      <c r="F7" s="462" t="s">
        <v>201</v>
      </c>
      <c r="G7" s="465" t="s">
        <v>202</v>
      </c>
      <c r="H7" s="466" t="s">
        <v>203</v>
      </c>
      <c r="I7" s="462" t="s">
        <v>204</v>
      </c>
      <c r="J7" s="467" t="s">
        <v>205</v>
      </c>
      <c r="K7"/>
      <c r="L7"/>
    </row>
    <row r="8" spans="1:12" ht="12.75">
      <c r="A8" s="461" t="s">
        <v>206</v>
      </c>
      <c r="B8" s="462"/>
      <c r="C8" s="468"/>
      <c r="D8" s="462" t="s">
        <v>207</v>
      </c>
      <c r="E8" s="469"/>
      <c r="F8" s="462"/>
      <c r="G8" s="470"/>
      <c r="H8" s="466" t="s">
        <v>208</v>
      </c>
      <c r="I8" s="462"/>
      <c r="J8" s="467"/>
      <c r="K8"/>
      <c r="L8"/>
    </row>
    <row r="9" spans="1:12" ht="25.5">
      <c r="A9" s="773" t="s">
        <v>209</v>
      </c>
      <c r="B9" s="471">
        <v>84</v>
      </c>
      <c r="C9" s="472">
        <v>420</v>
      </c>
      <c r="D9" s="473">
        <v>3015</v>
      </c>
      <c r="E9" s="474" t="s">
        <v>210</v>
      </c>
      <c r="F9" s="475" t="s">
        <v>211</v>
      </c>
      <c r="G9" s="476">
        <v>6000000</v>
      </c>
      <c r="H9" s="476">
        <v>6000000</v>
      </c>
      <c r="I9" s="477">
        <v>6000000</v>
      </c>
      <c r="J9" s="478">
        <f>SUM(I9/G9)*100</f>
        <v>100</v>
      </c>
      <c r="K9"/>
      <c r="L9"/>
    </row>
    <row r="10" spans="1:12" ht="38.25">
      <c r="A10" s="773"/>
      <c r="B10" s="479">
        <v>127</v>
      </c>
      <c r="C10" s="480">
        <v>790</v>
      </c>
      <c r="D10" s="481">
        <v>3075</v>
      </c>
      <c r="E10" s="482" t="s">
        <v>212</v>
      </c>
      <c r="F10" s="483" t="s">
        <v>213</v>
      </c>
      <c r="G10" s="484">
        <v>1100000</v>
      </c>
      <c r="H10" s="485" t="s">
        <v>214</v>
      </c>
      <c r="I10" s="486">
        <v>1100000</v>
      </c>
      <c r="J10" s="487">
        <f>SUM(I10/G10)*100</f>
        <v>100</v>
      </c>
      <c r="K10"/>
      <c r="L10"/>
    </row>
    <row r="11" spans="1:12" ht="25.5">
      <c r="A11" s="773"/>
      <c r="B11" s="488">
        <v>84</v>
      </c>
      <c r="C11" s="489">
        <v>420</v>
      </c>
      <c r="D11" s="490">
        <v>3089</v>
      </c>
      <c r="E11" s="491" t="s">
        <v>215</v>
      </c>
      <c r="F11" s="492" t="s">
        <v>216</v>
      </c>
      <c r="G11" s="493">
        <v>2610000</v>
      </c>
      <c r="H11" s="493">
        <v>2610000</v>
      </c>
      <c r="I11" s="494">
        <v>0</v>
      </c>
      <c r="J11" s="487">
        <f>SUM(I11/G11)*100</f>
        <v>0</v>
      </c>
      <c r="K11"/>
      <c r="L11"/>
    </row>
    <row r="12" spans="1:12" ht="12.75" customHeight="1">
      <c r="A12" s="773"/>
      <c r="B12" s="495"/>
      <c r="C12" s="496"/>
      <c r="D12" s="496"/>
      <c r="E12" s="497"/>
      <c r="F12" s="498"/>
      <c r="G12" s="499"/>
      <c r="H12" s="500"/>
      <c r="I12" s="501"/>
      <c r="J12" s="502"/>
      <c r="K12"/>
      <c r="L12"/>
    </row>
    <row r="13" spans="1:12" ht="12.75">
      <c r="A13"/>
      <c r="B13"/>
      <c r="C13" s="450"/>
      <c r="D13" s="450"/>
      <c r="E13" s="503"/>
      <c r="F13" s="504" t="s">
        <v>217</v>
      </c>
      <c r="G13" s="505">
        <f>SUM(G9:G12)</f>
        <v>9710000</v>
      </c>
      <c r="H13" s="506">
        <f>SUM(H9:H12)</f>
        <v>8610000</v>
      </c>
      <c r="I13" s="507">
        <f>SUM(I9:I12)</f>
        <v>7100000</v>
      </c>
      <c r="J13" s="450"/>
      <c r="K13"/>
      <c r="L13"/>
    </row>
    <row r="14" spans="1:12" ht="25.5" customHeight="1">
      <c r="A14"/>
      <c r="B14"/>
      <c r="C14" s="450"/>
      <c r="D14" s="450"/>
      <c r="E14" s="503"/>
      <c r="F14" s="508"/>
      <c r="G14" s="509"/>
      <c r="H14" s="510"/>
      <c r="I14" s="511"/>
      <c r="J14" s="450"/>
      <c r="K14"/>
      <c r="L14"/>
    </row>
    <row r="15" spans="1:12" ht="25.5">
      <c r="A15" s="774" t="s">
        <v>218</v>
      </c>
      <c r="B15" s="473">
        <v>115</v>
      </c>
      <c r="C15" s="473">
        <v>590</v>
      </c>
      <c r="D15" s="512">
        <v>3001</v>
      </c>
      <c r="E15" s="513" t="s">
        <v>219</v>
      </c>
      <c r="F15" s="475" t="s">
        <v>220</v>
      </c>
      <c r="G15" s="514">
        <v>1490000</v>
      </c>
      <c r="H15" s="515" t="s">
        <v>221</v>
      </c>
      <c r="I15" s="477">
        <v>1490000</v>
      </c>
      <c r="J15" s="478">
        <f aca="true" t="shared" si="0" ref="J15:J29">SUM(I15/G15)*100</f>
        <v>100</v>
      </c>
      <c r="K15"/>
      <c r="L15"/>
    </row>
    <row r="16" spans="1:12" ht="12.75">
      <c r="A16" s="774"/>
      <c r="B16" s="481">
        <v>81</v>
      </c>
      <c r="C16" s="481">
        <v>611</v>
      </c>
      <c r="D16" s="516">
        <v>3007</v>
      </c>
      <c r="E16" s="517" t="s">
        <v>222</v>
      </c>
      <c r="F16" s="483" t="s">
        <v>223</v>
      </c>
      <c r="G16" s="518">
        <v>68200</v>
      </c>
      <c r="H16" s="519" t="s">
        <v>221</v>
      </c>
      <c r="I16" s="520">
        <v>68200</v>
      </c>
      <c r="J16" s="487">
        <f t="shared" si="0"/>
        <v>100</v>
      </c>
      <c r="K16"/>
      <c r="L16"/>
    </row>
    <row r="17" spans="1:12" ht="38.25">
      <c r="A17" s="774"/>
      <c r="B17" s="521">
        <v>127</v>
      </c>
      <c r="C17" s="516">
        <v>790</v>
      </c>
      <c r="D17" s="516">
        <v>3014</v>
      </c>
      <c r="E17" s="491" t="s">
        <v>224</v>
      </c>
      <c r="F17" s="492" t="s">
        <v>225</v>
      </c>
      <c r="G17" s="522">
        <v>7262400</v>
      </c>
      <c r="H17" s="519" t="s">
        <v>221</v>
      </c>
      <c r="I17" s="523">
        <v>4285372.12</v>
      </c>
      <c r="J17" s="487">
        <f t="shared" si="0"/>
        <v>59.00765752368363</v>
      </c>
      <c r="K17"/>
      <c r="L17"/>
    </row>
    <row r="18" spans="1:12" ht="25.5">
      <c r="A18" s="774"/>
      <c r="B18" s="521">
        <v>127</v>
      </c>
      <c r="C18" s="516">
        <v>799</v>
      </c>
      <c r="D18" s="516">
        <v>3014</v>
      </c>
      <c r="E18" s="482" t="s">
        <v>226</v>
      </c>
      <c r="F18" s="492" t="s">
        <v>225</v>
      </c>
      <c r="G18" s="522">
        <v>115000</v>
      </c>
      <c r="H18" s="519" t="s">
        <v>221</v>
      </c>
      <c r="I18" s="523">
        <v>115000</v>
      </c>
      <c r="J18" s="487">
        <f t="shared" si="0"/>
        <v>100</v>
      </c>
      <c r="K18"/>
      <c r="L18"/>
    </row>
    <row r="19" spans="1:12" ht="25.5">
      <c r="A19" s="774"/>
      <c r="B19" s="521">
        <v>115</v>
      </c>
      <c r="C19" s="516">
        <v>590</v>
      </c>
      <c r="D19" s="516">
        <v>3010</v>
      </c>
      <c r="E19" s="524" t="s">
        <v>227</v>
      </c>
      <c r="F19" s="525" t="s">
        <v>228</v>
      </c>
      <c r="G19" s="522">
        <v>41000</v>
      </c>
      <c r="H19" s="519" t="s">
        <v>221</v>
      </c>
      <c r="I19" s="523">
        <v>41000</v>
      </c>
      <c r="J19" s="487">
        <f t="shared" si="0"/>
        <v>100</v>
      </c>
      <c r="K19"/>
      <c r="L19"/>
    </row>
    <row r="20" spans="1:10" s="3" customFormat="1" ht="27.75" customHeight="1">
      <c r="A20" s="774"/>
      <c r="B20" s="526">
        <v>115</v>
      </c>
      <c r="C20" s="527">
        <v>411</v>
      </c>
      <c r="D20" s="527">
        <v>3029</v>
      </c>
      <c r="E20" s="528" t="s">
        <v>229</v>
      </c>
      <c r="F20" s="529" t="s">
        <v>230</v>
      </c>
      <c r="G20" s="523">
        <v>62400</v>
      </c>
      <c r="H20" s="530" t="s">
        <v>221</v>
      </c>
      <c r="I20" s="523">
        <v>62400</v>
      </c>
      <c r="J20" s="531">
        <f t="shared" si="0"/>
        <v>100</v>
      </c>
    </row>
    <row r="21" spans="1:12" ht="28.5" customHeight="1">
      <c r="A21" s="774"/>
      <c r="B21" s="521">
        <v>115</v>
      </c>
      <c r="C21" s="516">
        <v>590</v>
      </c>
      <c r="D21" s="516">
        <v>3025</v>
      </c>
      <c r="E21" s="532" t="s">
        <v>231</v>
      </c>
      <c r="F21" s="533" t="s">
        <v>232</v>
      </c>
      <c r="G21" s="522">
        <v>80000</v>
      </c>
      <c r="H21" s="519" t="s">
        <v>221</v>
      </c>
      <c r="I21" s="523">
        <v>80000</v>
      </c>
      <c r="J21" s="487">
        <f t="shared" si="0"/>
        <v>100</v>
      </c>
      <c r="K21"/>
      <c r="L21"/>
    </row>
    <row r="22" spans="1:12" ht="24.75" customHeight="1">
      <c r="A22" s="774"/>
      <c r="B22" s="521">
        <v>81</v>
      </c>
      <c r="C22" s="516">
        <v>799</v>
      </c>
      <c r="D22" s="516">
        <v>3022</v>
      </c>
      <c r="E22" s="532" t="s">
        <v>233</v>
      </c>
      <c r="F22" s="533" t="s">
        <v>234</v>
      </c>
      <c r="G22" s="522">
        <v>380000</v>
      </c>
      <c r="H22" s="519" t="s">
        <v>221</v>
      </c>
      <c r="I22" s="523">
        <v>380000</v>
      </c>
      <c r="J22" s="487">
        <f t="shared" si="0"/>
        <v>100</v>
      </c>
      <c r="K22"/>
      <c r="L22"/>
    </row>
    <row r="23" spans="1:12" ht="25.5">
      <c r="A23" s="774"/>
      <c r="B23" s="521">
        <v>81</v>
      </c>
      <c r="C23" s="516">
        <v>990</v>
      </c>
      <c r="D23" s="516">
        <v>3020</v>
      </c>
      <c r="E23" s="532" t="s">
        <v>235</v>
      </c>
      <c r="F23" s="533" t="s">
        <v>236</v>
      </c>
      <c r="G23" s="522">
        <v>150000</v>
      </c>
      <c r="H23" s="519" t="s">
        <v>221</v>
      </c>
      <c r="I23" s="523">
        <v>51820</v>
      </c>
      <c r="J23" s="487">
        <f t="shared" si="0"/>
        <v>34.54666666666667</v>
      </c>
      <c r="K23"/>
      <c r="L23"/>
    </row>
    <row r="24" spans="1:12" ht="38.25">
      <c r="A24" s="774"/>
      <c r="B24" s="521">
        <v>108</v>
      </c>
      <c r="C24" s="516">
        <v>411</v>
      </c>
      <c r="D24" s="516">
        <v>3016</v>
      </c>
      <c r="E24" s="532" t="s">
        <v>237</v>
      </c>
      <c r="F24" s="533" t="s">
        <v>238</v>
      </c>
      <c r="G24" s="522">
        <v>29140</v>
      </c>
      <c r="H24" s="519" t="s">
        <v>221</v>
      </c>
      <c r="I24" s="523">
        <v>29140</v>
      </c>
      <c r="J24" s="487">
        <f t="shared" si="0"/>
        <v>100</v>
      </c>
      <c r="K24"/>
      <c r="L24"/>
    </row>
    <row r="25" spans="1:12" ht="25.5">
      <c r="A25" s="774"/>
      <c r="B25" s="521">
        <v>115</v>
      </c>
      <c r="C25" s="516">
        <v>590</v>
      </c>
      <c r="D25" s="516">
        <v>3045</v>
      </c>
      <c r="E25" s="532" t="s">
        <v>239</v>
      </c>
      <c r="F25" s="533" t="s">
        <v>240</v>
      </c>
      <c r="G25" s="522">
        <v>200000</v>
      </c>
      <c r="H25" s="519" t="s">
        <v>221</v>
      </c>
      <c r="I25" s="523">
        <v>200000</v>
      </c>
      <c r="J25" s="534">
        <f t="shared" si="0"/>
        <v>100</v>
      </c>
      <c r="K25"/>
      <c r="L25"/>
    </row>
    <row r="26" spans="1:12" ht="38.25">
      <c r="A26" s="774"/>
      <c r="B26" s="521">
        <v>96</v>
      </c>
      <c r="C26" s="516">
        <v>411</v>
      </c>
      <c r="D26" s="516">
        <v>3072</v>
      </c>
      <c r="E26" s="535" t="s">
        <v>241</v>
      </c>
      <c r="F26" s="533" t="s">
        <v>242</v>
      </c>
      <c r="G26" s="522">
        <v>7586400</v>
      </c>
      <c r="H26" s="519" t="s">
        <v>221</v>
      </c>
      <c r="I26" s="523">
        <v>7586400</v>
      </c>
      <c r="J26" s="534">
        <f t="shared" si="0"/>
        <v>100</v>
      </c>
      <c r="K26"/>
      <c r="L26"/>
    </row>
    <row r="27" spans="1:12" ht="12.75">
      <c r="A27" s="774"/>
      <c r="B27" s="536">
        <v>81</v>
      </c>
      <c r="C27" s="480">
        <v>799</v>
      </c>
      <c r="D27" s="480">
        <v>3054</v>
      </c>
      <c r="E27" s="482" t="s">
        <v>243</v>
      </c>
      <c r="F27" s="481" t="s">
        <v>244</v>
      </c>
      <c r="G27" s="518">
        <v>294000</v>
      </c>
      <c r="H27" s="537" t="s">
        <v>221</v>
      </c>
      <c r="I27" s="523">
        <v>294000</v>
      </c>
      <c r="J27" s="538">
        <f t="shared" si="0"/>
        <v>100</v>
      </c>
      <c r="K27"/>
      <c r="L27"/>
    </row>
    <row r="28" spans="1:12" ht="38.25">
      <c r="A28" s="774"/>
      <c r="B28" s="536">
        <v>127</v>
      </c>
      <c r="C28" s="480">
        <v>790</v>
      </c>
      <c r="D28" s="481">
        <v>3075</v>
      </c>
      <c r="E28" s="482" t="s">
        <v>212</v>
      </c>
      <c r="F28" s="483" t="s">
        <v>213</v>
      </c>
      <c r="G28" s="484">
        <v>-1100000</v>
      </c>
      <c r="H28" s="537" t="s">
        <v>221</v>
      </c>
      <c r="I28" s="523">
        <v>0</v>
      </c>
      <c r="J28" s="538">
        <f t="shared" si="0"/>
        <v>0</v>
      </c>
      <c r="K28"/>
      <c r="L28"/>
    </row>
    <row r="29" spans="1:12" ht="25.5">
      <c r="A29" s="774"/>
      <c r="B29" s="539">
        <v>81</v>
      </c>
      <c r="C29" s="540">
        <v>590</v>
      </c>
      <c r="D29" s="540">
        <v>3094</v>
      </c>
      <c r="E29" s="524" t="s">
        <v>245</v>
      </c>
      <c r="F29" s="525" t="s">
        <v>246</v>
      </c>
      <c r="G29" s="541">
        <v>42300</v>
      </c>
      <c r="H29" s="542" t="s">
        <v>221</v>
      </c>
      <c r="I29" s="523">
        <v>0</v>
      </c>
      <c r="J29" s="538">
        <f t="shared" si="0"/>
        <v>0</v>
      </c>
      <c r="K29"/>
      <c r="L29"/>
    </row>
    <row r="30" spans="1:12" ht="12.75">
      <c r="A30" s="774"/>
      <c r="B30" s="543"/>
      <c r="C30" s="544"/>
      <c r="D30" s="544"/>
      <c r="E30" s="497"/>
      <c r="F30" s="496"/>
      <c r="G30" s="499"/>
      <c r="H30" s="545"/>
      <c r="I30" s="546"/>
      <c r="J30" s="547"/>
      <c r="K30"/>
      <c r="L30"/>
    </row>
    <row r="31" spans="1:12" ht="12.75">
      <c r="A31"/>
      <c r="B31"/>
      <c r="C31" s="450"/>
      <c r="D31" s="450"/>
      <c r="E31" s="503"/>
      <c r="F31" s="548" t="s">
        <v>217</v>
      </c>
      <c r="G31" s="549">
        <f>SUM(G15:G30)</f>
        <v>16700840</v>
      </c>
      <c r="H31" s="550" t="s">
        <v>221</v>
      </c>
      <c r="I31" s="551">
        <f>SUM(I15:I30)</f>
        <v>14683332.120000001</v>
      </c>
      <c r="J31" s="552"/>
      <c r="K31"/>
      <c r="L31"/>
    </row>
    <row r="32" spans="1:12" ht="12.75">
      <c r="A32"/>
      <c r="B32"/>
      <c r="C32" s="450"/>
      <c r="D32" s="450"/>
      <c r="E32" s="503"/>
      <c r="F32" s="464"/>
      <c r="G32" s="553"/>
      <c r="H32" s="554"/>
      <c r="I32" s="553"/>
      <c r="J32" s="464"/>
      <c r="K32"/>
      <c r="L32"/>
    </row>
    <row r="33" spans="1:12" ht="12.75">
      <c r="A33" t="s">
        <v>247</v>
      </c>
      <c r="B33"/>
      <c r="C33"/>
      <c r="D33"/>
      <c r="E33"/>
      <c r="F33" s="450"/>
      <c r="G33"/>
      <c r="H33"/>
      <c r="I33"/>
      <c r="J33"/>
      <c r="K33"/>
      <c r="L33"/>
    </row>
    <row r="34" spans="1:12" ht="12.75">
      <c r="A34" t="s">
        <v>248</v>
      </c>
      <c r="B34"/>
      <c r="C34"/>
      <c r="D34"/>
      <c r="E34"/>
      <c r="F34" s="450"/>
      <c r="G34"/>
      <c r="H34"/>
      <c r="I34"/>
      <c r="J34"/>
      <c r="K34"/>
      <c r="L34"/>
    </row>
    <row r="35" spans="1:12" ht="13.5" customHeight="1">
      <c r="A35" t="s">
        <v>249</v>
      </c>
      <c r="B35"/>
      <c r="C35"/>
      <c r="D35"/>
      <c r="E35"/>
      <c r="F35" s="450"/>
      <c r="G35"/>
      <c r="H35" s="450"/>
      <c r="I35"/>
      <c r="J35"/>
      <c r="K35"/>
      <c r="L35"/>
    </row>
    <row r="36" spans="1:12" ht="12.75">
      <c r="A36" t="s">
        <v>250</v>
      </c>
      <c r="B36"/>
      <c r="C36"/>
      <c r="D36"/>
      <c r="E36"/>
      <c r="F36" s="450"/>
      <c r="G36"/>
      <c r="H36" s="450"/>
      <c r="I36"/>
      <c r="J36"/>
      <c r="K36"/>
      <c r="L36"/>
    </row>
    <row r="37" spans="1:12" ht="12.75">
      <c r="A37" t="s">
        <v>251</v>
      </c>
      <c r="B37"/>
      <c r="C37"/>
      <c r="D37"/>
      <c r="E37"/>
      <c r="F37" s="450"/>
      <c r="G37"/>
      <c r="H37" s="450"/>
      <c r="I37"/>
      <c r="J37"/>
      <c r="K37"/>
      <c r="L37"/>
    </row>
    <row r="38" spans="1:12" ht="12.75">
      <c r="A38" t="s">
        <v>252</v>
      </c>
      <c r="B38"/>
      <c r="C38"/>
      <c r="D38"/>
      <c r="E38"/>
      <c r="F38" s="450"/>
      <c r="G38"/>
      <c r="H38" s="450"/>
      <c r="I38"/>
      <c r="J38"/>
      <c r="K38"/>
      <c r="L38"/>
    </row>
    <row r="39" spans="1:12" ht="12.75">
      <c r="A39"/>
      <c r="B39"/>
      <c r="C39"/>
      <c r="D39"/>
      <c r="E39"/>
      <c r="F39" s="450"/>
      <c r="G39"/>
      <c r="H39" s="450"/>
      <c r="I39"/>
      <c r="J39"/>
      <c r="K39"/>
      <c r="L39"/>
    </row>
    <row r="40" s="177" customFormat="1" ht="12.75">
      <c r="F40" s="555"/>
    </row>
    <row r="41" ht="12.75">
      <c r="F41" s="556"/>
    </row>
    <row r="42" spans="6:8" ht="12.75">
      <c r="F42" s="556"/>
      <c r="H42" s="556"/>
    </row>
    <row r="43" spans="6:8" ht="12.75">
      <c r="F43" s="556"/>
      <c r="H43" s="556"/>
    </row>
    <row r="44" spans="1:8" s="177" customFormat="1" ht="12.75">
      <c r="A44" s="177" t="s">
        <v>253</v>
      </c>
      <c r="F44" s="557">
        <v>6403696.97</v>
      </c>
      <c r="H44" s="555"/>
    </row>
    <row r="45" spans="1:8" s="177" customFormat="1" ht="12.75">
      <c r="A45" s="177" t="s">
        <v>254</v>
      </c>
      <c r="F45" s="558">
        <v>1885000</v>
      </c>
      <c r="H45" s="555"/>
    </row>
    <row r="46" spans="1:8" s="177" customFormat="1" ht="12.75">
      <c r="A46" s="177" t="s">
        <v>254</v>
      </c>
      <c r="F46" s="558">
        <v>1892000</v>
      </c>
      <c r="H46" s="555"/>
    </row>
    <row r="47" spans="1:6" s="177" customFormat="1" ht="12.75">
      <c r="A47" s="177" t="s">
        <v>255</v>
      </c>
      <c r="F47" s="558">
        <v>38600</v>
      </c>
    </row>
    <row r="55" ht="12.75">
      <c r="D55" s="146"/>
    </row>
  </sheetData>
  <sheetProtection selectLockedCells="1" selectUnlockedCells="1"/>
  <mergeCells count="4">
    <mergeCell ref="A3:J3"/>
    <mergeCell ref="A4:J4"/>
    <mergeCell ref="A9:A12"/>
    <mergeCell ref="A15:A3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H33" sqref="H33"/>
    </sheetView>
  </sheetViews>
  <sheetFormatPr defaultColWidth="9.00390625" defaultRowHeight="12.75"/>
  <cols>
    <col min="1" max="1" width="13.00390625" style="2" customWidth="1"/>
    <col min="2" max="2" width="10.375" style="2" customWidth="1"/>
    <col min="3" max="3" width="5.00390625" style="2" customWidth="1"/>
    <col min="4" max="4" width="33.25390625" style="2" customWidth="1"/>
    <col min="5" max="5" width="21.625" style="2" customWidth="1"/>
    <col min="6" max="6" width="13.125" style="2" customWidth="1"/>
    <col min="7" max="7" width="13.25390625" style="2" customWidth="1"/>
    <col min="8" max="8" width="13.125" style="2" customWidth="1"/>
    <col min="9" max="9" width="8.375" style="2" customWidth="1"/>
    <col min="10" max="16384" width="9.125" style="2" customWidth="1"/>
  </cols>
  <sheetData>
    <row r="1" spans="1:9" ht="15.75">
      <c r="A1" s="179" t="s">
        <v>0</v>
      </c>
      <c r="B1" s="559"/>
      <c r="C1" s="464"/>
      <c r="D1" s="450"/>
      <c r="E1" s="450"/>
      <c r="F1" s="508"/>
      <c r="G1" s="450"/>
      <c r="H1" s="179" t="s">
        <v>256</v>
      </c>
      <c r="I1" s="560"/>
    </row>
    <row r="2" spans="1:9" ht="12.75">
      <c r="A2" s="561"/>
      <c r="B2" s="560"/>
      <c r="C2" s="464"/>
      <c r="D2" s="450"/>
      <c r="E2" s="450"/>
      <c r="F2" s="508"/>
      <c r="G2" s="450"/>
      <c r="H2" s="230"/>
      <c r="I2" s="560"/>
    </row>
    <row r="3" spans="1:9" ht="15.75">
      <c r="A3" s="775" t="s">
        <v>257</v>
      </c>
      <c r="B3" s="775"/>
      <c r="C3" s="775"/>
      <c r="D3" s="775"/>
      <c r="E3" s="775"/>
      <c r="F3" s="775"/>
      <c r="G3" s="775"/>
      <c r="H3" s="775"/>
      <c r="I3" s="775"/>
    </row>
    <row r="4" spans="1:9" ht="12.75">
      <c r="A4" s="776" t="s">
        <v>258</v>
      </c>
      <c r="B4" s="776"/>
      <c r="C4" s="776"/>
      <c r="D4" s="776"/>
      <c r="E4" s="776"/>
      <c r="F4" s="776"/>
      <c r="G4" s="776"/>
      <c r="H4" s="776"/>
      <c r="I4" s="776"/>
    </row>
    <row r="5" spans="1:9" ht="15.75">
      <c r="A5" s="562"/>
      <c r="B5" s="562"/>
      <c r="C5" s="562"/>
      <c r="D5" s="562"/>
      <c r="E5" s="562"/>
      <c r="F5" s="563"/>
      <c r="G5" s="562"/>
      <c r="H5" s="564"/>
      <c r="I5" s="562"/>
    </row>
    <row r="6" spans="1:9" ht="12.75" customHeight="1">
      <c r="A6" s="565" t="s">
        <v>259</v>
      </c>
      <c r="B6" s="457" t="s">
        <v>197</v>
      </c>
      <c r="C6" s="456" t="s">
        <v>198</v>
      </c>
      <c r="D6" s="456" t="s">
        <v>200</v>
      </c>
      <c r="E6" s="566" t="s">
        <v>260</v>
      </c>
      <c r="F6" s="459" t="s">
        <v>193</v>
      </c>
      <c r="G6" s="777" t="s">
        <v>261</v>
      </c>
      <c r="H6" s="456" t="s">
        <v>195</v>
      </c>
      <c r="I6" s="460" t="s">
        <v>159</v>
      </c>
    </row>
    <row r="7" spans="1:9" ht="12.75">
      <c r="A7" s="567"/>
      <c r="B7" s="463"/>
      <c r="C7" s="462"/>
      <c r="D7" s="462"/>
      <c r="E7" s="464"/>
      <c r="F7" s="466" t="s">
        <v>202</v>
      </c>
      <c r="G7" s="777"/>
      <c r="H7" s="462" t="s">
        <v>204</v>
      </c>
      <c r="I7" s="467" t="s">
        <v>205</v>
      </c>
    </row>
    <row r="8" spans="1:9" ht="12.75" customHeight="1">
      <c r="A8" s="568"/>
      <c r="B8" s="569"/>
      <c r="C8" s="570"/>
      <c r="D8" s="570"/>
      <c r="E8" s="571"/>
      <c r="F8" s="572"/>
      <c r="G8" s="777"/>
      <c r="H8" s="573"/>
      <c r="I8" s="574"/>
    </row>
    <row r="9" spans="1:9" s="3" customFormat="1" ht="38.25">
      <c r="A9" s="778" t="s">
        <v>209</v>
      </c>
      <c r="B9" s="575" t="s">
        <v>262</v>
      </c>
      <c r="C9" s="576">
        <v>411</v>
      </c>
      <c r="D9" s="474" t="s">
        <v>263</v>
      </c>
      <c r="E9" s="577" t="s">
        <v>264</v>
      </c>
      <c r="F9" s="477">
        <v>368100</v>
      </c>
      <c r="G9" s="578"/>
      <c r="H9" s="579">
        <v>0</v>
      </c>
      <c r="I9" s="580">
        <f>SUM(H9/F9)*100</f>
        <v>0</v>
      </c>
    </row>
    <row r="10" spans="1:9" ht="12.75">
      <c r="A10" s="778"/>
      <c r="B10" s="544"/>
      <c r="C10" s="544"/>
      <c r="D10" s="581"/>
      <c r="E10" s="582"/>
      <c r="F10" s="583"/>
      <c r="G10" s="584"/>
      <c r="H10" s="585"/>
      <c r="I10" s="586"/>
    </row>
    <row r="11" spans="1:9" s="3" customFormat="1" ht="12.75">
      <c r="A11" s="373"/>
      <c r="B11" s="587"/>
      <c r="C11" s="588"/>
      <c r="D11" s="587"/>
      <c r="E11" s="589" t="s">
        <v>217</v>
      </c>
      <c r="F11" s="590">
        <f>SUM(F9:F10)</f>
        <v>368100</v>
      </c>
      <c r="G11" s="591"/>
      <c r="H11" s="592">
        <f>SUM(H10:H10)</f>
        <v>0</v>
      </c>
      <c r="I11" s="593">
        <f>SUM(H11/F11)*100</f>
        <v>0</v>
      </c>
    </row>
    <row r="12" spans="1:9" ht="12.75">
      <c r="A12" s="230"/>
      <c r="B12" s="464"/>
      <c r="C12" s="450"/>
      <c r="D12" s="450"/>
      <c r="E12" s="508"/>
      <c r="F12" s="509"/>
      <c r="G12" s="450"/>
      <c r="H12" s="594"/>
      <c r="I12" s="450"/>
    </row>
    <row r="13" spans="1:9" s="3" customFormat="1" ht="25.5">
      <c r="A13" s="778" t="s">
        <v>218</v>
      </c>
      <c r="B13" s="576">
        <v>13010</v>
      </c>
      <c r="C13" s="595">
        <v>530</v>
      </c>
      <c r="D13" s="596" t="s">
        <v>265</v>
      </c>
      <c r="E13" s="577"/>
      <c r="F13" s="477">
        <v>2548009</v>
      </c>
      <c r="G13" s="595" t="s">
        <v>221</v>
      </c>
      <c r="H13" s="597">
        <v>952219</v>
      </c>
      <c r="I13" s="598">
        <f aca="true" t="shared" si="0" ref="I13:I31">SUM(H13/F13)*100</f>
        <v>37.37110033755768</v>
      </c>
    </row>
    <row r="14" spans="1:9" s="3" customFormat="1" ht="12.75">
      <c r="A14" s="778"/>
      <c r="B14" s="599">
        <v>13010</v>
      </c>
      <c r="C14" s="600">
        <v>530</v>
      </c>
      <c r="D14" s="528" t="s">
        <v>266</v>
      </c>
      <c r="E14" s="529" t="s">
        <v>267</v>
      </c>
      <c r="F14" s="486">
        <v>1200000</v>
      </c>
      <c r="G14" s="601" t="s">
        <v>221</v>
      </c>
      <c r="H14" s="602">
        <v>0</v>
      </c>
      <c r="I14" s="580">
        <f t="shared" si="0"/>
        <v>0</v>
      </c>
    </row>
    <row r="15" spans="1:9" s="3" customFormat="1" ht="25.5" customHeight="1">
      <c r="A15" s="778"/>
      <c r="B15" s="599">
        <v>13305</v>
      </c>
      <c r="C15" s="600">
        <v>590</v>
      </c>
      <c r="D15" s="528" t="s">
        <v>268</v>
      </c>
      <c r="E15" s="529" t="s">
        <v>269</v>
      </c>
      <c r="F15" s="486">
        <v>2514600</v>
      </c>
      <c r="G15" s="600" t="s">
        <v>221</v>
      </c>
      <c r="H15" s="520">
        <v>2514600</v>
      </c>
      <c r="I15" s="580">
        <f t="shared" si="0"/>
        <v>100</v>
      </c>
    </row>
    <row r="16" spans="1:9" s="3" customFormat="1" ht="39" customHeight="1">
      <c r="A16" s="778"/>
      <c r="B16" s="526" t="s">
        <v>270</v>
      </c>
      <c r="C16" s="527">
        <v>411</v>
      </c>
      <c r="D16" s="491" t="s">
        <v>263</v>
      </c>
      <c r="E16" s="603" t="s">
        <v>264</v>
      </c>
      <c r="F16" s="523">
        <v>576900</v>
      </c>
      <c r="G16" s="530" t="s">
        <v>221</v>
      </c>
      <c r="H16" s="523">
        <v>0</v>
      </c>
      <c r="I16" s="580">
        <f t="shared" si="0"/>
        <v>0</v>
      </c>
    </row>
    <row r="17" spans="1:9" s="3" customFormat="1" ht="38.25">
      <c r="A17" s="778"/>
      <c r="B17" s="604" t="s">
        <v>271</v>
      </c>
      <c r="C17" s="527">
        <v>411</v>
      </c>
      <c r="D17" s="524" t="s">
        <v>272</v>
      </c>
      <c r="E17" s="605" t="s">
        <v>273</v>
      </c>
      <c r="F17" s="523">
        <v>237847.89</v>
      </c>
      <c r="G17" s="530" t="s">
        <v>221</v>
      </c>
      <c r="H17" s="523">
        <v>237847.89</v>
      </c>
      <c r="I17" s="580">
        <f t="shared" si="0"/>
        <v>100</v>
      </c>
    </row>
    <row r="18" spans="1:9" s="3" customFormat="1" ht="12.75">
      <c r="A18" s="778"/>
      <c r="B18" s="604">
        <v>13011</v>
      </c>
      <c r="C18" s="527">
        <v>990</v>
      </c>
      <c r="D18" s="528" t="s">
        <v>274</v>
      </c>
      <c r="E18" s="529" t="s">
        <v>275</v>
      </c>
      <c r="F18" s="523">
        <v>1753900</v>
      </c>
      <c r="G18" s="530" t="s">
        <v>221</v>
      </c>
      <c r="H18" s="523">
        <v>1753900</v>
      </c>
      <c r="I18" s="580">
        <f t="shared" si="0"/>
        <v>100</v>
      </c>
    </row>
    <row r="19" spans="1:9" s="3" customFormat="1" ht="12.75">
      <c r="A19" s="778"/>
      <c r="B19" s="604">
        <v>13015</v>
      </c>
      <c r="C19" s="527">
        <v>990</v>
      </c>
      <c r="D19" s="606" t="s">
        <v>276</v>
      </c>
      <c r="E19" s="607" t="s">
        <v>277</v>
      </c>
      <c r="F19" s="523">
        <v>1081910</v>
      </c>
      <c r="G19" s="530" t="s">
        <v>221</v>
      </c>
      <c r="H19" s="523">
        <v>1081910</v>
      </c>
      <c r="I19" s="580">
        <f t="shared" si="0"/>
        <v>100</v>
      </c>
    </row>
    <row r="20" spans="1:9" s="3" customFormat="1" ht="12.75">
      <c r="A20" s="778"/>
      <c r="B20" s="604">
        <v>13010</v>
      </c>
      <c r="C20" s="527">
        <v>530</v>
      </c>
      <c r="D20" s="606" t="s">
        <v>266</v>
      </c>
      <c r="E20" s="607" t="s">
        <v>278</v>
      </c>
      <c r="F20" s="523">
        <v>80000</v>
      </c>
      <c r="G20" s="530" t="s">
        <v>221</v>
      </c>
      <c r="H20" s="523">
        <v>0</v>
      </c>
      <c r="I20" s="580">
        <f t="shared" si="0"/>
        <v>0</v>
      </c>
    </row>
    <row r="21" spans="1:9" s="3" customFormat="1" ht="12.75">
      <c r="A21" s="778"/>
      <c r="B21" s="604">
        <v>14007</v>
      </c>
      <c r="C21" s="527">
        <v>990</v>
      </c>
      <c r="D21" s="606" t="s">
        <v>279</v>
      </c>
      <c r="E21" s="607" t="s">
        <v>280</v>
      </c>
      <c r="F21" s="523">
        <v>340400</v>
      </c>
      <c r="G21" s="530" t="s">
        <v>221</v>
      </c>
      <c r="H21" s="523">
        <v>195325</v>
      </c>
      <c r="I21" s="580">
        <f t="shared" si="0"/>
        <v>57.381022326674504</v>
      </c>
    </row>
    <row r="22" spans="1:9" s="3" customFormat="1" ht="25.5">
      <c r="A22" s="778"/>
      <c r="B22" s="604" t="s">
        <v>281</v>
      </c>
      <c r="C22" s="527">
        <v>411</v>
      </c>
      <c r="D22" s="532" t="s">
        <v>282</v>
      </c>
      <c r="E22" s="607" t="s">
        <v>283</v>
      </c>
      <c r="F22" s="523">
        <v>2939400</v>
      </c>
      <c r="G22" s="530" t="s">
        <v>221</v>
      </c>
      <c r="H22" s="523">
        <v>2399820</v>
      </c>
      <c r="I22" s="580">
        <f t="shared" si="0"/>
        <v>81.64319248826291</v>
      </c>
    </row>
    <row r="23" spans="1:9" s="3" customFormat="1" ht="38.25">
      <c r="A23" s="778"/>
      <c r="B23" s="604">
        <v>13351</v>
      </c>
      <c r="C23" s="527">
        <v>590</v>
      </c>
      <c r="D23" s="606" t="s">
        <v>284</v>
      </c>
      <c r="E23" s="607" t="s">
        <v>285</v>
      </c>
      <c r="F23" s="523">
        <v>577776</v>
      </c>
      <c r="G23" s="530" t="s">
        <v>221</v>
      </c>
      <c r="H23" s="523">
        <v>577776</v>
      </c>
      <c r="I23" s="580">
        <f t="shared" si="0"/>
        <v>100</v>
      </c>
    </row>
    <row r="24" spans="1:9" s="3" customFormat="1" ht="25.5">
      <c r="A24" s="778"/>
      <c r="B24" s="604">
        <v>13305</v>
      </c>
      <c r="C24" s="527">
        <v>590</v>
      </c>
      <c r="D24" s="608" t="s">
        <v>286</v>
      </c>
      <c r="E24" s="607" t="s">
        <v>287</v>
      </c>
      <c r="F24" s="523">
        <v>1676400</v>
      </c>
      <c r="G24" s="530" t="s">
        <v>221</v>
      </c>
      <c r="H24" s="523">
        <v>1676400</v>
      </c>
      <c r="I24" s="609">
        <f t="shared" si="0"/>
        <v>100</v>
      </c>
    </row>
    <row r="25" spans="1:9" s="60" customFormat="1" ht="24">
      <c r="A25" s="778"/>
      <c r="B25" s="610">
        <v>33063</v>
      </c>
      <c r="C25" s="611">
        <v>411</v>
      </c>
      <c r="D25" s="612" t="s">
        <v>288</v>
      </c>
      <c r="E25" s="613" t="s">
        <v>289</v>
      </c>
      <c r="F25" s="614">
        <v>559909</v>
      </c>
      <c r="G25" s="615" t="s">
        <v>221</v>
      </c>
      <c r="H25" s="614">
        <v>559909</v>
      </c>
      <c r="I25" s="609">
        <f t="shared" si="0"/>
        <v>100</v>
      </c>
    </row>
    <row r="26" spans="1:9" s="3" customFormat="1" ht="12.75">
      <c r="A26" s="778"/>
      <c r="B26" s="604">
        <v>13011</v>
      </c>
      <c r="C26" s="527">
        <v>990</v>
      </c>
      <c r="D26" s="608" t="s">
        <v>274</v>
      </c>
      <c r="E26" s="607" t="s">
        <v>290</v>
      </c>
      <c r="F26" s="523">
        <v>1879600</v>
      </c>
      <c r="G26" s="530" t="s">
        <v>221</v>
      </c>
      <c r="H26" s="523">
        <v>1879600</v>
      </c>
      <c r="I26" s="580">
        <f t="shared" si="0"/>
        <v>100</v>
      </c>
    </row>
    <row r="27" spans="1:9" s="3" customFormat="1" ht="51">
      <c r="A27" s="778"/>
      <c r="B27" s="604">
        <v>13015</v>
      </c>
      <c r="C27" s="527">
        <v>990</v>
      </c>
      <c r="D27" s="608" t="s">
        <v>291</v>
      </c>
      <c r="E27" s="607" t="s">
        <v>292</v>
      </c>
      <c r="F27" s="523">
        <v>92599</v>
      </c>
      <c r="G27" s="530" t="s">
        <v>221</v>
      </c>
      <c r="H27" s="523">
        <v>92599</v>
      </c>
      <c r="I27" s="538">
        <f t="shared" si="0"/>
        <v>100</v>
      </c>
    </row>
    <row r="28" spans="1:9" s="3" customFormat="1" ht="51">
      <c r="A28" s="778"/>
      <c r="B28" s="604">
        <v>13351</v>
      </c>
      <c r="C28" s="600">
        <v>590</v>
      </c>
      <c r="D28" s="616" t="s">
        <v>293</v>
      </c>
      <c r="E28" s="529" t="s">
        <v>294</v>
      </c>
      <c r="F28" s="520">
        <v>260000</v>
      </c>
      <c r="G28" s="530" t="s">
        <v>221</v>
      </c>
      <c r="H28" s="523">
        <v>260000</v>
      </c>
      <c r="I28" s="580">
        <f t="shared" si="0"/>
        <v>100</v>
      </c>
    </row>
    <row r="29" spans="1:9" s="3" customFormat="1" ht="38.25">
      <c r="A29" s="778"/>
      <c r="B29" s="604" t="s">
        <v>271</v>
      </c>
      <c r="C29" s="617">
        <v>411</v>
      </c>
      <c r="D29" s="524" t="s">
        <v>272</v>
      </c>
      <c r="E29" s="605" t="s">
        <v>295</v>
      </c>
      <c r="F29" s="618">
        <v>241395</v>
      </c>
      <c r="G29" s="530" t="s">
        <v>221</v>
      </c>
      <c r="H29" s="523">
        <v>241395</v>
      </c>
      <c r="I29" s="580">
        <f t="shared" si="0"/>
        <v>100</v>
      </c>
    </row>
    <row r="30" spans="1:9" s="3" customFormat="1" ht="24">
      <c r="A30" s="778"/>
      <c r="B30" s="604">
        <v>33063</v>
      </c>
      <c r="C30" s="527">
        <v>411</v>
      </c>
      <c r="D30" s="619" t="s">
        <v>296</v>
      </c>
      <c r="E30" s="607" t="s">
        <v>297</v>
      </c>
      <c r="F30" s="523">
        <v>1208976</v>
      </c>
      <c r="G30" s="530" t="s">
        <v>221</v>
      </c>
      <c r="H30" s="523">
        <v>1208976</v>
      </c>
      <c r="I30" s="580">
        <f t="shared" si="0"/>
        <v>100</v>
      </c>
    </row>
    <row r="31" spans="1:9" s="3" customFormat="1" ht="63.75">
      <c r="A31" s="778"/>
      <c r="B31" s="604">
        <v>13011</v>
      </c>
      <c r="C31" s="527">
        <v>990</v>
      </c>
      <c r="D31" s="608" t="s">
        <v>298</v>
      </c>
      <c r="E31" s="607" t="s">
        <v>299</v>
      </c>
      <c r="F31" s="523">
        <v>220485</v>
      </c>
      <c r="G31" s="530" t="s">
        <v>221</v>
      </c>
      <c r="H31" s="523">
        <v>220485</v>
      </c>
      <c r="I31" s="538">
        <f t="shared" si="0"/>
        <v>100</v>
      </c>
    </row>
    <row r="32" spans="1:9" ht="12.75">
      <c r="A32" s="778"/>
      <c r="B32" s="544"/>
      <c r="C32" s="544"/>
      <c r="D32" s="620"/>
      <c r="E32" s="498"/>
      <c r="F32" s="499"/>
      <c r="G32" s="545"/>
      <c r="H32" s="621"/>
      <c r="I32" s="586"/>
    </row>
    <row r="33" spans="1:9" ht="12.75">
      <c r="A33" s="230"/>
      <c r="B33" s="464"/>
      <c r="C33" s="450"/>
      <c r="D33" s="450"/>
      <c r="E33" s="504" t="s">
        <v>217</v>
      </c>
      <c r="F33" s="506">
        <f>SUM(F13:F32)</f>
        <v>19990106.89</v>
      </c>
      <c r="G33" s="622"/>
      <c r="H33" s="623">
        <f>SUM(H13:H32)</f>
        <v>15852761.89</v>
      </c>
      <c r="I33" s="624">
        <f>SUM(H33/F33)*100</f>
        <v>79.30303713348479</v>
      </c>
    </row>
    <row r="34" spans="1:9" ht="12.75">
      <c r="A34" s="230"/>
      <c r="B34" s="464"/>
      <c r="C34" s="450"/>
      <c r="D34" s="450"/>
      <c r="E34" s="450"/>
      <c r="F34" s="625"/>
      <c r="G34" s="554"/>
      <c r="H34" s="626"/>
      <c r="I34" s="627"/>
    </row>
    <row r="35" spans="1:9" ht="12.75">
      <c r="A35" t="s">
        <v>247</v>
      </c>
      <c r="B35" s="450"/>
      <c r="C35" s="450"/>
      <c r="D35" s="450"/>
      <c r="E35" s="450"/>
      <c r="F35" s="508"/>
      <c r="G35" s="450"/>
      <c r="H35"/>
      <c r="I35" s="450"/>
    </row>
    <row r="36" spans="1:9" ht="12.75">
      <c r="A36" t="s">
        <v>300</v>
      </c>
      <c r="B36" s="450"/>
      <c r="C36" s="450"/>
      <c r="D36" s="450"/>
      <c r="E36" s="450"/>
      <c r="F36" s="508"/>
      <c r="G36" s="450"/>
      <c r="H36"/>
      <c r="I36" s="450"/>
    </row>
    <row r="37" spans="1:9" ht="15" customHeight="1">
      <c r="A37" t="s">
        <v>252</v>
      </c>
      <c r="B37" s="450"/>
      <c r="C37" s="450"/>
      <c r="D37" s="450"/>
      <c r="E37" s="450"/>
      <c r="F37" s="508"/>
      <c r="G37" s="450"/>
      <c r="H37"/>
      <c r="I37" s="450"/>
    </row>
    <row r="38" spans="1:9" ht="14.25" customHeight="1">
      <c r="A38" t="s">
        <v>301</v>
      </c>
      <c r="B38" s="450"/>
      <c r="C38" s="450"/>
      <c r="D38" s="450"/>
      <c r="E38" s="450"/>
      <c r="F38" s="508"/>
      <c r="G38" s="450"/>
      <c r="H38"/>
      <c r="I38" s="450"/>
    </row>
    <row r="39" spans="1:9" ht="14.25" customHeight="1">
      <c r="A39" t="s">
        <v>302</v>
      </c>
      <c r="B39" s="450"/>
      <c r="C39" s="450"/>
      <c r="D39" s="450"/>
      <c r="E39" s="450"/>
      <c r="F39" s="508"/>
      <c r="G39" s="450"/>
      <c r="H39" s="453"/>
      <c r="I39" s="450"/>
    </row>
    <row r="40" spans="1:9" ht="13.5" customHeight="1">
      <c r="A40" t="s">
        <v>303</v>
      </c>
      <c r="B40" s="450"/>
      <c r="C40" s="450"/>
      <c r="D40" s="450"/>
      <c r="E40" s="450"/>
      <c r="F40" s="508"/>
      <c r="G40" s="450"/>
      <c r="H40"/>
      <c r="I40" s="450"/>
    </row>
    <row r="41" spans="1:9" ht="15" customHeight="1">
      <c r="A41" t="s">
        <v>304</v>
      </c>
      <c r="B41" s="450"/>
      <c r="C41" s="450"/>
      <c r="D41" s="450"/>
      <c r="E41" s="450"/>
      <c r="F41" s="508"/>
      <c r="G41" s="450"/>
      <c r="H41"/>
      <c r="I41" s="450"/>
    </row>
    <row r="42" spans="1:9" ht="14.25" customHeight="1">
      <c r="A42" t="s">
        <v>250</v>
      </c>
      <c r="B42" s="450"/>
      <c r="C42" s="450"/>
      <c r="D42" s="450"/>
      <c r="E42" s="450"/>
      <c r="F42" s="508"/>
      <c r="G42" s="450"/>
      <c r="H42"/>
      <c r="I42" s="450"/>
    </row>
    <row r="43" spans="1:9" ht="15.75" customHeight="1">
      <c r="A43"/>
      <c r="B43" s="450"/>
      <c r="C43" s="450"/>
      <c r="D43" s="450"/>
      <c r="E43" s="450"/>
      <c r="F43" s="508"/>
      <c r="G43" s="450"/>
      <c r="H43"/>
      <c r="I43" s="450"/>
    </row>
    <row r="44" spans="1:9" ht="16.5" customHeight="1">
      <c r="A44" s="292" t="s">
        <v>305</v>
      </c>
      <c r="B44" s="628"/>
      <c r="C44" s="628"/>
      <c r="D44" s="628"/>
      <c r="E44" s="628"/>
      <c r="F44" s="629"/>
      <c r="G44" s="630"/>
      <c r="H44" s="386"/>
      <c r="I44" s="630"/>
    </row>
    <row r="45" spans="1:9" ht="14.25" customHeight="1">
      <c r="A45" s="292" t="s">
        <v>306</v>
      </c>
      <c r="B45" s="628"/>
      <c r="C45" s="628"/>
      <c r="D45" s="628"/>
      <c r="E45" s="628"/>
      <c r="F45" s="629"/>
      <c r="G45" s="630"/>
      <c r="H45" s="386"/>
      <c r="I45" s="630"/>
    </row>
    <row r="46" spans="1:9" ht="12.75">
      <c r="A46" s="292"/>
      <c r="B46" s="292"/>
      <c r="C46" s="292"/>
      <c r="D46" s="292"/>
      <c r="E46" s="292"/>
      <c r="F46" s="292"/>
      <c r="G46" s="386"/>
      <c r="H46" s="386"/>
      <c r="I46" s="386"/>
    </row>
    <row r="47" spans="1:9" ht="12.75">
      <c r="A47" s="292"/>
      <c r="B47" s="292"/>
      <c r="C47" s="292"/>
      <c r="D47" s="292"/>
      <c r="E47" s="292"/>
      <c r="F47" s="292"/>
      <c r="G47" s="386"/>
      <c r="H47" s="386"/>
      <c r="I47" s="386"/>
    </row>
    <row r="48" spans="1:9" ht="12.75">
      <c r="A48" s="292"/>
      <c r="B48" s="292"/>
      <c r="C48" s="292"/>
      <c r="D48" s="292"/>
      <c r="E48" s="292"/>
      <c r="F48" s="292"/>
      <c r="G48" s="386"/>
      <c r="H48" s="386"/>
      <c r="I48" s="386"/>
    </row>
    <row r="49" spans="1:9" ht="12.75">
      <c r="A49" s="292"/>
      <c r="B49" s="292"/>
      <c r="C49" s="292"/>
      <c r="D49" s="292"/>
      <c r="E49" s="292"/>
      <c r="F49" s="292"/>
      <c r="G49" s="386"/>
      <c r="H49" s="386"/>
      <c r="I49" s="386"/>
    </row>
    <row r="50" spans="1:9" ht="12.75">
      <c r="A50" s="292"/>
      <c r="B50" s="292"/>
      <c r="C50" s="292"/>
      <c r="D50" s="292"/>
      <c r="E50" s="292"/>
      <c r="F50" s="292"/>
      <c r="G50" s="386"/>
      <c r="H50" s="386"/>
      <c r="I50" s="386"/>
    </row>
    <row r="51" spans="1:9" ht="12.75">
      <c r="A51" s="292"/>
      <c r="B51" s="292"/>
      <c r="C51" s="292"/>
      <c r="D51" s="292"/>
      <c r="E51" s="292"/>
      <c r="F51" s="292"/>
      <c r="G51" s="386"/>
      <c r="H51" s="386"/>
      <c r="I51" s="386"/>
    </row>
    <row r="52" spans="2:9" ht="12.75">
      <c r="B52" s="556"/>
      <c r="C52" s="556"/>
      <c r="D52" s="556"/>
      <c r="E52" s="556"/>
      <c r="F52" s="631"/>
      <c r="G52" s="556"/>
      <c r="H52" s="632"/>
      <c r="I52" s="556"/>
    </row>
    <row r="53" spans="2:9" ht="12.75">
      <c r="B53" s="556"/>
      <c r="C53" s="556"/>
      <c r="D53" s="556"/>
      <c r="E53" s="556"/>
      <c r="F53" s="631"/>
      <c r="G53" s="556"/>
      <c r="H53" s="633"/>
      <c r="I53" s="556"/>
    </row>
    <row r="54" spans="2:9" ht="12.75">
      <c r="B54" s="556"/>
      <c r="C54" s="556"/>
      <c r="D54" s="556"/>
      <c r="E54" s="556"/>
      <c r="F54" s="631"/>
      <c r="G54" s="556"/>
      <c r="H54" s="632"/>
      <c r="I54" s="556"/>
    </row>
    <row r="55" spans="2:9" ht="12.75">
      <c r="B55" s="556"/>
      <c r="C55" s="556"/>
      <c r="D55" s="556"/>
      <c r="E55" s="556"/>
      <c r="F55" s="631"/>
      <c r="G55" s="556"/>
      <c r="H55" s="632"/>
      <c r="I55" s="556"/>
    </row>
    <row r="56" spans="2:9" ht="12.75">
      <c r="B56" s="556"/>
      <c r="C56" s="556"/>
      <c r="D56" s="556"/>
      <c r="E56" s="556"/>
      <c r="F56" s="631"/>
      <c r="G56" s="556"/>
      <c r="H56" s="632"/>
      <c r="I56" s="556"/>
    </row>
    <row r="57" spans="2:9" ht="12.75">
      <c r="B57" s="556"/>
      <c r="C57" s="556"/>
      <c r="D57" s="556"/>
      <c r="E57" s="556"/>
      <c r="F57" s="631"/>
      <c r="G57" s="556"/>
      <c r="H57" s="632"/>
      <c r="I57" s="556"/>
    </row>
    <row r="58" spans="2:9" ht="12.75">
      <c r="B58" s="556"/>
      <c r="C58" s="556"/>
      <c r="D58" s="556"/>
      <c r="E58" s="556"/>
      <c r="F58" s="631"/>
      <c r="G58" s="556"/>
      <c r="H58" s="632"/>
      <c r="I58" s="556"/>
    </row>
    <row r="59" spans="2:9" ht="12.75">
      <c r="B59" s="556"/>
      <c r="C59" s="556"/>
      <c r="D59" s="556"/>
      <c r="E59" s="556"/>
      <c r="F59" s="631"/>
      <c r="G59" s="556"/>
      <c r="H59" s="632"/>
      <c r="I59" s="556"/>
    </row>
    <row r="60" spans="2:9" ht="12.75">
      <c r="B60" s="556"/>
      <c r="C60" s="556"/>
      <c r="D60" s="556"/>
      <c r="E60" s="556"/>
      <c r="F60" s="631"/>
      <c r="G60" s="556"/>
      <c r="H60" s="632"/>
      <c r="I60" s="556"/>
    </row>
    <row r="61" spans="2:9" ht="12.75">
      <c r="B61" s="556"/>
      <c r="C61" s="556"/>
      <c r="D61" s="556"/>
      <c r="E61" s="556"/>
      <c r="F61" s="631"/>
      <c r="G61" s="556"/>
      <c r="H61" s="632"/>
      <c r="I61" s="556"/>
    </row>
  </sheetData>
  <sheetProtection selectLockedCells="1" selectUnlockedCells="1"/>
  <mergeCells count="5">
    <mergeCell ref="A3:I3"/>
    <mergeCell ref="A4:I4"/>
    <mergeCell ref="G6:G8"/>
    <mergeCell ref="A9:A10"/>
    <mergeCell ref="A13:A3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13.125" style="2" customWidth="1"/>
    <col min="2" max="2" width="7.75390625" style="2" customWidth="1"/>
    <col min="3" max="3" width="33.75390625" style="2" customWidth="1"/>
    <col min="4" max="4" width="13.125" style="2" customWidth="1"/>
    <col min="5" max="6" width="14.625" style="2" customWidth="1"/>
    <col min="7" max="7" width="16.625" style="2" customWidth="1"/>
    <col min="8" max="8" width="14.625" style="2" customWidth="1"/>
    <col min="9" max="9" width="18.25390625" style="2" customWidth="1"/>
    <col min="10" max="16384" width="9.125" style="2" customWidth="1"/>
  </cols>
  <sheetData>
    <row r="1" spans="1:9" ht="15.75">
      <c r="A1" s="234"/>
      <c r="B1" s="628"/>
      <c r="C1" s="292"/>
      <c r="D1" s="292"/>
      <c r="E1" s="233"/>
      <c r="F1" s="233"/>
      <c r="G1" s="233"/>
      <c r="H1" s="233" t="s">
        <v>307</v>
      </c>
      <c r="I1" s="292"/>
    </row>
    <row r="2" spans="1:9" ht="15.75">
      <c r="A2" s="757" t="s">
        <v>308</v>
      </c>
      <c r="B2" s="757"/>
      <c r="C2" s="757"/>
      <c r="D2" s="757"/>
      <c r="E2" s="757"/>
      <c r="F2" s="757"/>
      <c r="G2" s="757"/>
      <c r="H2" s="757"/>
      <c r="I2" s="292"/>
    </row>
    <row r="3" spans="1:9" ht="12.75">
      <c r="A3" s="780" t="s">
        <v>309</v>
      </c>
      <c r="B3" s="780"/>
      <c r="C3" s="780"/>
      <c r="D3" s="780"/>
      <c r="E3" s="780"/>
      <c r="F3" s="780"/>
      <c r="G3" s="780"/>
      <c r="H3" s="780"/>
      <c r="I3"/>
    </row>
    <row r="4" spans="1:9" ht="12.75">
      <c r="A4" s="634"/>
      <c r="B4" s="634"/>
      <c r="C4" s="634"/>
      <c r="D4" s="634"/>
      <c r="E4" s="634"/>
      <c r="F4" s="634"/>
      <c r="G4" s="634"/>
      <c r="H4" s="634"/>
      <c r="I4"/>
    </row>
    <row r="5" spans="1:9" ht="12.75">
      <c r="A5" s="634"/>
      <c r="B5" s="634"/>
      <c r="C5" s="634"/>
      <c r="D5" s="634"/>
      <c r="E5" s="634"/>
      <c r="F5" s="634"/>
      <c r="G5" s="634"/>
      <c r="H5" s="634" t="s">
        <v>189</v>
      </c>
      <c r="I5"/>
    </row>
    <row r="6" spans="1:9" ht="12.75">
      <c r="A6" s="635" t="s">
        <v>259</v>
      </c>
      <c r="B6" s="636" t="s">
        <v>198</v>
      </c>
      <c r="C6" s="636" t="s">
        <v>310</v>
      </c>
      <c r="D6" s="636" t="s">
        <v>311</v>
      </c>
      <c r="E6" s="636" t="s">
        <v>312</v>
      </c>
      <c r="F6" s="636" t="s">
        <v>313</v>
      </c>
      <c r="G6" s="636" t="s">
        <v>314</v>
      </c>
      <c r="H6" s="637" t="s">
        <v>315</v>
      </c>
      <c r="I6" s="465"/>
    </row>
    <row r="7" spans="1:9" ht="12.75">
      <c r="A7" s="638"/>
      <c r="B7" s="639"/>
      <c r="C7" s="639"/>
      <c r="D7" s="639"/>
      <c r="E7" s="639" t="s">
        <v>316</v>
      </c>
      <c r="F7" s="639" t="s">
        <v>317</v>
      </c>
      <c r="G7" s="639"/>
      <c r="H7" s="640" t="s">
        <v>318</v>
      </c>
      <c r="I7"/>
    </row>
    <row r="8" spans="1:9" ht="12.75">
      <c r="A8" s="638"/>
      <c r="B8" s="639"/>
      <c r="C8" s="639"/>
      <c r="D8" s="639"/>
      <c r="E8" s="639" t="s">
        <v>319</v>
      </c>
      <c r="F8" s="639" t="s">
        <v>320</v>
      </c>
      <c r="G8" s="639"/>
      <c r="H8" s="640" t="s">
        <v>321</v>
      </c>
      <c r="I8"/>
    </row>
    <row r="9" spans="1:9" ht="24.75" customHeight="1">
      <c r="A9" s="641" t="s">
        <v>322</v>
      </c>
      <c r="B9" s="642">
        <v>411</v>
      </c>
      <c r="C9" s="781" t="s">
        <v>323</v>
      </c>
      <c r="D9" s="643" t="s">
        <v>324</v>
      </c>
      <c r="E9" s="644">
        <v>2386633</v>
      </c>
      <c r="F9" s="644">
        <v>2381026</v>
      </c>
      <c r="G9" s="645">
        <v>0</v>
      </c>
      <c r="H9" s="646">
        <v>5607</v>
      </c>
      <c r="I9"/>
    </row>
    <row r="10" spans="1:9" ht="12.75">
      <c r="A10" s="647"/>
      <c r="B10" s="648"/>
      <c r="C10" s="781"/>
      <c r="D10" s="649"/>
      <c r="E10" s="584"/>
      <c r="F10" s="584"/>
      <c r="G10" s="584"/>
      <c r="H10" s="650"/>
      <c r="I10"/>
    </row>
    <row r="11" spans="1:9" ht="12.75">
      <c r="A11" s="634"/>
      <c r="B11" s="634"/>
      <c r="C11" s="634"/>
      <c r="D11" s="634"/>
      <c r="E11" s="634"/>
      <c r="F11" s="634"/>
      <c r="G11" s="634"/>
      <c r="H11" s="634"/>
      <c r="I11"/>
    </row>
    <row r="12" spans="1:9" ht="12.75">
      <c r="A12" s="634"/>
      <c r="B12" s="634"/>
      <c r="C12" s="634"/>
      <c r="D12" s="651" t="s">
        <v>325</v>
      </c>
      <c r="E12" s="652">
        <f>SUM(E10)</f>
        <v>0</v>
      </c>
      <c r="F12" s="652">
        <f>SUM(F10)</f>
        <v>0</v>
      </c>
      <c r="G12" s="652">
        <f>SUM(G10)</f>
        <v>0</v>
      </c>
      <c r="H12" s="652">
        <f>SUM(H10)</f>
        <v>0</v>
      </c>
      <c r="I12"/>
    </row>
    <row r="13" spans="1:9" ht="12.75">
      <c r="A13" s="628"/>
      <c r="B13" s="628"/>
      <c r="C13" s="628"/>
      <c r="D13" s="628"/>
      <c r="E13" s="653"/>
      <c r="F13" s="653"/>
      <c r="G13" s="628"/>
      <c r="H13" s="653"/>
      <c r="I13"/>
    </row>
    <row r="14" spans="1:9" ht="12.75">
      <c r="A14" s="779" t="s">
        <v>249</v>
      </c>
      <c r="B14" s="779"/>
      <c r="C14" s="779"/>
      <c r="D14" s="628"/>
      <c r="E14" s="653"/>
      <c r="F14" s="653"/>
      <c r="G14" s="628"/>
      <c r="H14" s="653"/>
      <c r="I14"/>
    </row>
    <row r="15" spans="1:9" ht="12.75">
      <c r="A15" s="779" t="s">
        <v>326</v>
      </c>
      <c r="B15" s="779"/>
      <c r="C15" s="779"/>
      <c r="D15" s="628"/>
      <c r="E15" s="628"/>
      <c r="F15" s="628"/>
      <c r="G15" s="628"/>
      <c r="H15" s="628"/>
      <c r="I15"/>
    </row>
    <row r="16" spans="1:9" ht="12.75">
      <c r="A16" t="s">
        <v>327</v>
      </c>
      <c r="B16"/>
      <c r="C16"/>
      <c r="D16"/>
      <c r="E16" s="450"/>
      <c r="F16" s="450"/>
      <c r="G16" s="450"/>
      <c r="H16" s="450"/>
      <c r="I16"/>
    </row>
    <row r="17" spans="1:9" ht="12.75">
      <c r="A17" s="779" t="s">
        <v>328</v>
      </c>
      <c r="B17" s="779"/>
      <c r="C17" s="779"/>
      <c r="D17" s="779"/>
      <c r="E17" s="779"/>
      <c r="F17" s="779"/>
      <c r="G17" s="628"/>
      <c r="H17" s="628"/>
      <c r="I17"/>
    </row>
    <row r="18" spans="1:9" ht="12.75">
      <c r="A18" s="779" t="s">
        <v>329</v>
      </c>
      <c r="B18" s="779"/>
      <c r="C18" s="779"/>
      <c r="D18" s="779"/>
      <c r="E18" s="634"/>
      <c r="F18" s="634"/>
      <c r="G18" s="634"/>
      <c r="H18" s="634"/>
      <c r="I18" s="654"/>
    </row>
    <row r="19" spans="1:9" ht="12.75">
      <c r="A19" s="634"/>
      <c r="B19" s="634"/>
      <c r="C19" s="634"/>
      <c r="D19" s="634"/>
      <c r="E19" s="634"/>
      <c r="F19" s="634"/>
      <c r="G19" s="634"/>
      <c r="H19" s="634"/>
      <c r="I19"/>
    </row>
    <row r="20" spans="1:9" ht="15">
      <c r="A20" s="655"/>
      <c r="B20" s="628"/>
      <c r="C20" s="292"/>
      <c r="D20" s="292"/>
      <c r="E20" s="292"/>
      <c r="F20" s="292"/>
      <c r="G20" s="292"/>
      <c r="H20" s="292"/>
      <c r="I20"/>
    </row>
    <row r="21" spans="1:13" ht="12.75">
      <c r="A21" s="230"/>
      <c r="B21" s="230"/>
      <c r="C21" s="450"/>
      <c r="D21"/>
      <c r="E21" s="450"/>
      <c r="F21" s="626"/>
      <c r="G21" s="626"/>
      <c r="H21" s="626"/>
      <c r="I21"/>
      <c r="M21" s="632"/>
    </row>
    <row r="22" spans="1:8" ht="14.25" customHeight="1">
      <c r="A22" s="656"/>
      <c r="B22" s="656"/>
      <c r="C22" s="656"/>
      <c r="D22" s="656"/>
      <c r="E22" s="656"/>
      <c r="F22" s="656"/>
      <c r="G22" s="656"/>
      <c r="H22" s="656"/>
    </row>
    <row r="23" spans="3:4" ht="12.75">
      <c r="C23" s="657"/>
      <c r="D23" s="658"/>
    </row>
    <row r="24" spans="3:4" ht="12.75">
      <c r="C24" s="659"/>
      <c r="D24" s="660"/>
    </row>
  </sheetData>
  <sheetProtection selectLockedCells="1" selectUnlockedCells="1"/>
  <mergeCells count="7">
    <mergeCell ref="A18:D18"/>
    <mergeCell ref="A2:H2"/>
    <mergeCell ref="A3:H3"/>
    <mergeCell ref="C9:C10"/>
    <mergeCell ref="A14:C14"/>
    <mergeCell ref="A15:C15"/>
    <mergeCell ref="A17:F17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Kiliánová Petra, Ing. (ÚMČ Praha 17)</cp:lastModifiedBy>
  <cp:lastPrinted>2021-05-19T12:02:01Z</cp:lastPrinted>
  <dcterms:modified xsi:type="dcterms:W3CDTF">2021-05-24T07:32:36Z</dcterms:modified>
  <cp:category/>
  <cp:version/>
  <cp:contentType/>
  <cp:contentStatus/>
</cp:coreProperties>
</file>